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20" tabRatio="682" activeTab="1"/>
  </bookViews>
  <sheets>
    <sheet name="組合せ表（１日目）" sheetId="1" r:id="rId1"/>
    <sheet name="組合せ表（２日目）" sheetId="2" r:id="rId2"/>
  </sheets>
  <definedNames>
    <definedName name="_xlnm.Print_Area" localSheetId="0">'組合せ表（１日目）'!$A$1:$AE$41</definedName>
  </definedNames>
  <calcPr fullCalcOnLoad="1"/>
</workbook>
</file>

<file path=xl/comments1.xml><?xml version="1.0" encoding="utf-8"?>
<comments xmlns="http://schemas.openxmlformats.org/spreadsheetml/2006/main">
  <authors>
    <author>住宅ローン審査システム</author>
  </authors>
  <commentList>
    <comment ref="W3" authorId="0">
      <text>
        <r>
          <rPr>
            <b/>
            <sz val="9"/>
            <color indexed="10"/>
            <rFont val="ＭＳ Ｐゴシック"/>
            <family val="3"/>
          </rPr>
          <t>緑の部分に１日目の試合結果を入力すれば、２日目の対戦表が出力されます</t>
        </r>
      </text>
    </comment>
  </commentList>
</comments>
</file>

<file path=xl/sharedStrings.xml><?xml version="1.0" encoding="utf-8"?>
<sst xmlns="http://schemas.openxmlformats.org/spreadsheetml/2006/main" count="326" uniqueCount="137">
  <si>
    <t>得点</t>
  </si>
  <si>
    <t>失点</t>
  </si>
  <si>
    <t>得失</t>
  </si>
  <si>
    <t>順位</t>
  </si>
  <si>
    <t>合計</t>
  </si>
  <si>
    <t>Ｂブロック</t>
  </si>
  <si>
    <t>Ｃブロック</t>
  </si>
  <si>
    <t>Ｄブロック</t>
  </si>
  <si>
    <t>Ａブロック</t>
  </si>
  <si>
    <t>勝</t>
  </si>
  <si>
    <t>勝点</t>
  </si>
  <si>
    <t>―</t>
  </si>
  <si>
    <t>対　　　　戦</t>
  </si>
  <si>
    <t>審 判</t>
  </si>
  <si>
    <t>時 間</t>
  </si>
  <si>
    <t>分け勝ち</t>
  </si>
  <si>
    <t>分け負け</t>
  </si>
  <si>
    <t>【 第１日目 】</t>
  </si>
  <si>
    <t>時 間</t>
  </si>
  <si>
    <t>対　　　　戦</t>
  </si>
  <si>
    <t>審 判</t>
  </si>
  <si>
    <t>―</t>
  </si>
  <si>
    <t>―</t>
  </si>
  <si>
    <t>―</t>
  </si>
  <si>
    <t>―</t>
  </si>
  <si>
    <t>―</t>
  </si>
  <si>
    <t>勝点</t>
  </si>
  <si>
    <t>得点</t>
  </si>
  <si>
    <t>得失</t>
  </si>
  <si>
    <t>勝</t>
  </si>
  <si>
    <t>合計</t>
  </si>
  <si>
    <t>【 第２日目 】</t>
  </si>
  <si>
    <t>A</t>
  </si>
  <si>
    <t>C</t>
  </si>
  <si>
    <t>B</t>
  </si>
  <si>
    <t>D</t>
  </si>
  <si>
    <t>A1</t>
  </si>
  <si>
    <t>C1</t>
  </si>
  <si>
    <t>C2</t>
  </si>
  <si>
    <t>B2</t>
  </si>
  <si>
    <t>B1</t>
  </si>
  <si>
    <t>D2</t>
  </si>
  <si>
    <t>D1</t>
  </si>
  <si>
    <t>A2</t>
  </si>
  <si>
    <t>－</t>
  </si>
  <si>
    <t>五條上野公園人工芝Ｇ　Ａコート</t>
  </si>
  <si>
    <t>五條上野公園人工芝Ｇ　Ｂコート</t>
  </si>
  <si>
    <t>五條上野公園サブＧ　Ｃコート</t>
  </si>
  <si>
    <t>五條上野公園人工芝Ｇ　Ａコート</t>
  </si>
  <si>
    <t>五條上野公園人工芝Ｇ　Ｂコート</t>
  </si>
  <si>
    <t>五條上野公園サブＧ　Ｃコート</t>
  </si>
  <si>
    <t>B3</t>
  </si>
  <si>
    <t>山桜トーナメント</t>
  </si>
  <si>
    <t>A4</t>
  </si>
  <si>
    <t>B4</t>
  </si>
  <si>
    <t>C4</t>
  </si>
  <si>
    <t>チャレンジトーナメント</t>
  </si>
  <si>
    <t>②A</t>
  </si>
  <si>
    <t>②C</t>
  </si>
  <si>
    <t>③A</t>
  </si>
  <si>
    <t>⑥B</t>
  </si>
  <si>
    <t>③B</t>
  </si>
  <si>
    <t>⑤A</t>
  </si>
  <si>
    <t>⑥A</t>
  </si>
  <si>
    <t>⑧A</t>
  </si>
  <si>
    <t>⑨A</t>
  </si>
  <si>
    <t>⑤C</t>
  </si>
  <si>
    <t>⑧B</t>
  </si>
  <si>
    <t>⑨B</t>
  </si>
  <si>
    <t>⑦A</t>
  </si>
  <si>
    <t>⑦B</t>
  </si>
  <si>
    <t>④A</t>
  </si>
  <si>
    <t>④B</t>
  </si>
  <si>
    <t>①A</t>
  </si>
  <si>
    <t>①B</t>
  </si>
  <si>
    <t>①C</t>
  </si>
  <si>
    <t>②B</t>
  </si>
  <si>
    <t>④C</t>
  </si>
  <si>
    <t>⑦C</t>
  </si>
  <si>
    <t>⑧C</t>
  </si>
  <si>
    <t>⑤B</t>
  </si>
  <si>
    <t>⑧A勝</t>
  </si>
  <si>
    <t>⑧B勝</t>
  </si>
  <si>
    <t>分け</t>
  </si>
  <si>
    <t>D4</t>
  </si>
  <si>
    <t>D3</t>
  </si>
  <si>
    <t>A3</t>
  </si>
  <si>
    <t>B3</t>
  </si>
  <si>
    <t>④C負</t>
  </si>
  <si>
    <t>優勝</t>
  </si>
  <si>
    <t>準優勝</t>
  </si>
  <si>
    <t>3位</t>
  </si>
  <si>
    <t>4位</t>
  </si>
  <si>
    <t>平成29年７月30日（日）</t>
  </si>
  <si>
    <t>第16回 山桜カップ　6年生大会</t>
  </si>
  <si>
    <t>平成29年7月29日（土）</t>
  </si>
  <si>
    <t>南紀</t>
  </si>
  <si>
    <t>天理南</t>
  </si>
  <si>
    <t>六条</t>
  </si>
  <si>
    <t>下田</t>
  </si>
  <si>
    <t>八木</t>
  </si>
  <si>
    <t>D高田</t>
  </si>
  <si>
    <t>DS　Shiki</t>
  </si>
  <si>
    <t>六条</t>
  </si>
  <si>
    <t>天理南</t>
  </si>
  <si>
    <t>D高田</t>
  </si>
  <si>
    <t>DMC</t>
  </si>
  <si>
    <t>センチュリー</t>
  </si>
  <si>
    <t>五條</t>
  </si>
  <si>
    <t>桜井選抜U-11</t>
  </si>
  <si>
    <t>八木</t>
  </si>
  <si>
    <t>南紀</t>
  </si>
  <si>
    <t>DS　Shiki</t>
  </si>
  <si>
    <t>F桜井A</t>
  </si>
  <si>
    <t>E湯川</t>
  </si>
  <si>
    <t>下田</t>
  </si>
  <si>
    <t>美浜</t>
  </si>
  <si>
    <t>梅美台</t>
  </si>
  <si>
    <t>F桜井B</t>
  </si>
  <si>
    <t>F桜井B</t>
  </si>
  <si>
    <t>センチュリー</t>
  </si>
  <si>
    <t>―PK</t>
  </si>
  <si>
    <t>1　2</t>
  </si>
  <si>
    <t>1　1</t>
  </si>
  <si>
    <t>1　3</t>
  </si>
  <si>
    <t>0　0</t>
  </si>
  <si>
    <t>0　1</t>
  </si>
  <si>
    <t>DMC　JOY</t>
  </si>
  <si>
    <t>センチュリー</t>
  </si>
  <si>
    <t>八木</t>
  </si>
  <si>
    <t>0　PK　1</t>
  </si>
  <si>
    <t>K1</t>
  </si>
  <si>
    <t>2P</t>
  </si>
  <si>
    <t>Ｋ３</t>
  </si>
  <si>
    <t>DS　Shiki</t>
  </si>
  <si>
    <t>2P</t>
  </si>
  <si>
    <t>D高田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</si>
</sst>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General"/>
    <numFmt numFmtId="177" formatCode="\BGeneral"/>
    <numFmt numFmtId="178" formatCode="\CGeneral"/>
    <numFmt numFmtId="179" formatCode="dGeneral"/>
    <numFmt numFmtId="180" formatCode="General&quot;位ブロック&quot;"/>
    <numFmt numFmtId="181" formatCode="General&quot;位ﾌﾞﾛｯｸ&quot;"/>
    <numFmt numFmtId="182" formatCode="General&quot;位リーグ戦&quot;"/>
    <numFmt numFmtId="183" formatCode="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0"/>
      <name val="ＨＧｺﾞｼｯｸE-PRO"/>
      <family val="3"/>
    </font>
    <font>
      <sz val="11"/>
      <name val="ＨＧｺﾞｼｯｸE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2"/>
      <name val="ＨＧｺﾞｼｯｸE-PRO"/>
      <family val="3"/>
    </font>
    <font>
      <sz val="12"/>
      <name val="HGPｺﾞｼｯｸE"/>
      <family val="3"/>
    </font>
    <font>
      <sz val="12"/>
      <name val="HGｺﾞｼｯｸE"/>
      <family val="3"/>
    </font>
    <font>
      <sz val="12"/>
      <name val="HGSｺﾞｼｯｸE"/>
      <family val="3"/>
    </font>
    <font>
      <b/>
      <sz val="12"/>
      <name val="HGSｺﾞｼｯｸE"/>
      <family val="3"/>
    </font>
    <font>
      <sz val="9"/>
      <name val="HGSｺﾞｼｯｸE"/>
      <family val="3"/>
    </font>
    <font>
      <sz val="10"/>
      <name val="HGｺﾞｼｯｸE"/>
      <family val="3"/>
    </font>
    <font>
      <sz val="10"/>
      <name val="HGSｺﾞｼｯｸE"/>
      <family val="3"/>
    </font>
    <font>
      <b/>
      <sz val="9"/>
      <color indexed="10"/>
      <name val="ＭＳ Ｐゴシック"/>
      <family val="3"/>
    </font>
    <font>
      <sz val="10"/>
      <name val="HGPｺﾞｼｯｸE"/>
      <family val="3"/>
    </font>
    <font>
      <sz val="11"/>
      <color indexed="10"/>
      <name val="HG丸ｺﾞｼｯｸM-PRO"/>
      <family val="3"/>
    </font>
    <font>
      <sz val="14"/>
      <name val="HGPｺﾞｼｯｸE"/>
      <family val="3"/>
    </font>
    <font>
      <sz val="11"/>
      <name val="HGPｺﾞｼｯｸE"/>
      <family val="3"/>
    </font>
    <font>
      <sz val="8"/>
      <name val="HG丸ｺﾞｼｯｸM-PRO"/>
      <family val="3"/>
    </font>
    <font>
      <sz val="11"/>
      <name val="HGSｺﾞｼｯｸE"/>
      <family val="3"/>
    </font>
    <font>
      <b/>
      <sz val="9"/>
      <name val="HGSｺﾞｼｯｸE"/>
      <family val="3"/>
    </font>
    <font>
      <sz val="9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8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right" vertical="center" shrinkToFit="1"/>
    </xf>
    <xf numFmtId="0" fontId="10" fillId="4" borderId="13" xfId="0" applyFont="1" applyFill="1" applyBorder="1" applyAlignment="1">
      <alignment horizontal="right" vertical="center" shrinkToFit="1"/>
    </xf>
    <xf numFmtId="0" fontId="10" fillId="4" borderId="10" xfId="0" applyFont="1" applyFill="1" applyBorder="1" applyAlignment="1">
      <alignment horizontal="left" vertical="center" shrinkToFit="1"/>
    </xf>
    <xf numFmtId="0" fontId="10" fillId="4" borderId="13" xfId="0" applyFont="1" applyFill="1" applyBorder="1" applyAlignment="1">
      <alignment horizontal="left" vertical="center" shrinkToFit="1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right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10" fillId="32" borderId="10" xfId="0" applyFont="1" applyFill="1" applyBorder="1" applyAlignment="1">
      <alignment horizontal="left" vertical="center" shrinkToFit="1"/>
    </xf>
    <xf numFmtId="0" fontId="20" fillId="0" borderId="0" xfId="0" applyFont="1" applyFill="1" applyAlignment="1">
      <alignment/>
    </xf>
    <xf numFmtId="0" fontId="17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1" fillId="0" borderId="16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vertical="center" shrinkToFit="1"/>
    </xf>
    <xf numFmtId="0" fontId="24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right" vertical="center"/>
    </xf>
    <xf numFmtId="0" fontId="63" fillId="0" borderId="19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right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20" fontId="6" fillId="0" borderId="39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20" fontId="6" fillId="0" borderId="41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top" shrinkToFit="1"/>
    </xf>
    <xf numFmtId="0" fontId="17" fillId="0" borderId="13" xfId="0" applyFont="1" applyFill="1" applyBorder="1" applyAlignment="1">
      <alignment horizontal="center" vertical="top" shrinkToFit="1"/>
    </xf>
    <xf numFmtId="0" fontId="17" fillId="0" borderId="23" xfId="0" applyFont="1" applyFill="1" applyBorder="1" applyAlignment="1">
      <alignment horizontal="center" vertical="top" shrinkToFit="1"/>
    </xf>
    <xf numFmtId="0" fontId="15" fillId="0" borderId="2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 shrinkToFit="1"/>
    </xf>
    <xf numFmtId="20" fontId="17" fillId="0" borderId="41" xfId="0" applyNumberFormat="1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right" vertical="center"/>
    </xf>
    <xf numFmtId="20" fontId="17" fillId="0" borderId="39" xfId="0" applyNumberFormat="1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zoomScale="130" zoomScaleNormal="130" zoomScalePageLayoutView="0" workbookViewId="0" topLeftCell="A25">
      <selection activeCell="AI14" sqref="AI14"/>
    </sheetView>
  </sheetViews>
  <sheetFormatPr defaultColWidth="9.00390625" defaultRowHeight="13.5"/>
  <cols>
    <col min="1" max="31" width="3.125" style="1" customWidth="1"/>
    <col min="32" max="34" width="1.875" style="1" customWidth="1"/>
    <col min="35" max="35" width="8.00390625" style="1" customWidth="1"/>
    <col min="36" max="36" width="4.75390625" style="71" hidden="1" customWidth="1"/>
    <col min="37" max="37" width="8.00390625" style="1" hidden="1" customWidth="1"/>
    <col min="38" max="38" width="5.625" style="1" hidden="1" customWidth="1"/>
    <col min="39" max="41" width="5.75390625" style="7" hidden="1" customWidth="1"/>
    <col min="42" max="42" width="3.375" style="7" hidden="1" customWidth="1"/>
    <col min="43" max="46" width="5.75390625" style="7" hidden="1" customWidth="1"/>
    <col min="47" max="47" width="8.00390625" style="1" customWidth="1"/>
    <col min="48" max="16384" width="9.00390625" style="1" customWidth="1"/>
  </cols>
  <sheetData>
    <row r="1" spans="1:31" ht="27.75" customHeight="1">
      <c r="A1" s="2"/>
      <c r="B1" s="2"/>
      <c r="C1" s="2"/>
      <c r="E1" s="2"/>
      <c r="F1" s="3" t="s">
        <v>94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5.5" customHeight="1">
      <c r="A3" s="2"/>
      <c r="C3" s="2"/>
      <c r="D3" s="3"/>
      <c r="E3" s="2"/>
      <c r="F3" s="2"/>
      <c r="G3" s="2"/>
      <c r="H3" s="2"/>
      <c r="I3" s="2"/>
      <c r="J3" s="16" t="s">
        <v>95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34.5" customHeight="1" thickBot="1">
      <c r="B4" s="19" t="s">
        <v>17</v>
      </c>
      <c r="C4" s="2"/>
      <c r="D4" s="2"/>
      <c r="E4" s="2"/>
      <c r="F4" s="2"/>
      <c r="G4" s="2"/>
      <c r="H4" s="2"/>
      <c r="I4" s="2"/>
      <c r="J4" s="2"/>
      <c r="K4" s="15"/>
      <c r="L4" s="2"/>
      <c r="M4" s="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2.5" customHeight="1" thickTop="1">
      <c r="A5" s="188"/>
      <c r="B5" s="190" t="s">
        <v>14</v>
      </c>
      <c r="C5" s="191"/>
      <c r="D5" s="172" t="s">
        <v>45</v>
      </c>
      <c r="E5" s="172"/>
      <c r="F5" s="172"/>
      <c r="G5" s="172"/>
      <c r="H5" s="172"/>
      <c r="I5" s="172"/>
      <c r="J5" s="172"/>
      <c r="K5" s="172"/>
      <c r="L5" s="172"/>
      <c r="M5" s="172" t="s">
        <v>46</v>
      </c>
      <c r="N5" s="172"/>
      <c r="O5" s="172"/>
      <c r="P5" s="172"/>
      <c r="Q5" s="172"/>
      <c r="R5" s="172"/>
      <c r="S5" s="172"/>
      <c r="T5" s="172"/>
      <c r="U5" s="172"/>
      <c r="V5" s="173" t="s">
        <v>47</v>
      </c>
      <c r="W5" s="173"/>
      <c r="X5" s="173"/>
      <c r="Y5" s="173"/>
      <c r="Z5" s="173"/>
      <c r="AA5" s="173"/>
      <c r="AB5" s="173"/>
      <c r="AC5" s="173"/>
      <c r="AD5" s="174"/>
      <c r="AE5" s="2"/>
    </row>
    <row r="6" spans="1:31" ht="22.5" customHeight="1">
      <c r="A6" s="189"/>
      <c r="B6" s="192"/>
      <c r="C6" s="193"/>
      <c r="D6" s="177" t="s">
        <v>12</v>
      </c>
      <c r="E6" s="178"/>
      <c r="F6" s="178"/>
      <c r="G6" s="178"/>
      <c r="H6" s="178"/>
      <c r="I6" s="178"/>
      <c r="J6" s="178"/>
      <c r="K6" s="177" t="s">
        <v>13</v>
      </c>
      <c r="L6" s="179"/>
      <c r="M6" s="177" t="s">
        <v>12</v>
      </c>
      <c r="N6" s="178"/>
      <c r="O6" s="178"/>
      <c r="P6" s="178"/>
      <c r="Q6" s="178"/>
      <c r="R6" s="178"/>
      <c r="S6" s="178"/>
      <c r="T6" s="177" t="s">
        <v>13</v>
      </c>
      <c r="U6" s="179"/>
      <c r="V6" s="177" t="s">
        <v>12</v>
      </c>
      <c r="W6" s="178"/>
      <c r="X6" s="178"/>
      <c r="Y6" s="178"/>
      <c r="Z6" s="178"/>
      <c r="AA6" s="178"/>
      <c r="AB6" s="178"/>
      <c r="AC6" s="177" t="s">
        <v>13</v>
      </c>
      <c r="AD6" s="195"/>
      <c r="AE6" s="2"/>
    </row>
    <row r="7" spans="1:31" ht="22.5" customHeight="1">
      <c r="A7" s="12">
        <v>1</v>
      </c>
      <c r="B7" s="175">
        <v>0.40277777777777773</v>
      </c>
      <c r="C7" s="176"/>
      <c r="D7" s="180" t="e">
        <f>A24</f>
        <v>#REF!</v>
      </c>
      <c r="E7" s="181"/>
      <c r="F7" s="42">
        <v>4</v>
      </c>
      <c r="G7" s="4" t="s">
        <v>11</v>
      </c>
      <c r="H7" s="44">
        <v>0</v>
      </c>
      <c r="I7" s="181" t="e">
        <f>A27</f>
        <v>#REF!</v>
      </c>
      <c r="J7" s="181"/>
      <c r="K7" s="180" t="e">
        <f>I8</f>
        <v>#REF!</v>
      </c>
      <c r="L7" s="185"/>
      <c r="M7" s="180" t="e">
        <f>A25</f>
        <v>#REF!</v>
      </c>
      <c r="N7" s="181"/>
      <c r="O7" s="42">
        <v>0</v>
      </c>
      <c r="P7" s="4" t="s">
        <v>11</v>
      </c>
      <c r="Q7" s="44">
        <v>1</v>
      </c>
      <c r="R7" s="181" t="e">
        <f>A26</f>
        <v>#REF!</v>
      </c>
      <c r="S7" s="181"/>
      <c r="T7" s="180" t="e">
        <f>AA8</f>
        <v>#REF!</v>
      </c>
      <c r="U7" s="185"/>
      <c r="V7" s="180"/>
      <c r="W7" s="181"/>
      <c r="X7" s="53"/>
      <c r="Y7" s="54"/>
      <c r="Z7" s="55"/>
      <c r="AA7" s="181"/>
      <c r="AB7" s="181"/>
      <c r="AC7" s="180"/>
      <c r="AD7" s="194"/>
      <c r="AE7" s="2"/>
    </row>
    <row r="8" spans="1:31" ht="22.5" customHeight="1">
      <c r="A8" s="12">
        <v>2</v>
      </c>
      <c r="B8" s="175">
        <v>0.4305555555555556</v>
      </c>
      <c r="C8" s="176"/>
      <c r="D8" s="180" t="e">
        <f>A32</f>
        <v>#REF!</v>
      </c>
      <c r="E8" s="181"/>
      <c r="F8" s="42">
        <v>0</v>
      </c>
      <c r="G8" s="4" t="s">
        <v>11</v>
      </c>
      <c r="H8" s="44">
        <v>9</v>
      </c>
      <c r="I8" s="181" t="e">
        <f>A33</f>
        <v>#REF!</v>
      </c>
      <c r="J8" s="181"/>
      <c r="K8" s="180" t="e">
        <f>I7</f>
        <v>#REF!</v>
      </c>
      <c r="L8" s="185"/>
      <c r="M8" s="180" t="e">
        <f>A37</f>
        <v>#REF!</v>
      </c>
      <c r="N8" s="181"/>
      <c r="O8" s="42">
        <v>0</v>
      </c>
      <c r="P8" s="4" t="s">
        <v>11</v>
      </c>
      <c r="Q8" s="44">
        <v>3</v>
      </c>
      <c r="R8" s="181" t="e">
        <f>A38</f>
        <v>#REF!</v>
      </c>
      <c r="S8" s="181"/>
      <c r="T8" s="180" t="e">
        <f>M7</f>
        <v>#REF!</v>
      </c>
      <c r="U8" s="185"/>
      <c r="V8" s="180" t="e">
        <f>A20</f>
        <v>#REF!</v>
      </c>
      <c r="W8" s="181"/>
      <c r="X8" s="42">
        <v>1</v>
      </c>
      <c r="Y8" s="4" t="s">
        <v>11</v>
      </c>
      <c r="Z8" s="44">
        <v>0</v>
      </c>
      <c r="AA8" s="181" t="e">
        <f>A21</f>
        <v>#REF!</v>
      </c>
      <c r="AB8" s="181"/>
      <c r="AC8" s="180" t="e">
        <f>R7</f>
        <v>#REF!</v>
      </c>
      <c r="AD8" s="194"/>
      <c r="AE8" s="2"/>
    </row>
    <row r="9" spans="1:31" ht="22.5" customHeight="1">
      <c r="A9" s="12">
        <v>3</v>
      </c>
      <c r="B9" s="175">
        <v>0.4583333333333333</v>
      </c>
      <c r="C9" s="176"/>
      <c r="D9" s="180" t="e">
        <f>A30</f>
        <v>#REF!</v>
      </c>
      <c r="E9" s="181"/>
      <c r="F9" s="42">
        <v>8</v>
      </c>
      <c r="G9" s="4" t="s">
        <v>11</v>
      </c>
      <c r="H9" s="44">
        <v>0</v>
      </c>
      <c r="I9" s="181" t="e">
        <f>A31</f>
        <v>#REF!</v>
      </c>
      <c r="J9" s="181"/>
      <c r="K9" s="180" t="e">
        <f>D8</f>
        <v>#REF!</v>
      </c>
      <c r="L9" s="185"/>
      <c r="M9" s="180" t="e">
        <f>A36</f>
        <v>#REF!</v>
      </c>
      <c r="N9" s="181"/>
      <c r="O9" s="42">
        <v>0</v>
      </c>
      <c r="P9" s="4" t="s">
        <v>11</v>
      </c>
      <c r="Q9" s="44">
        <v>2</v>
      </c>
      <c r="R9" s="181" t="e">
        <f>A39</f>
        <v>#REF!</v>
      </c>
      <c r="S9" s="181"/>
      <c r="T9" s="180" t="e">
        <f>R8</f>
        <v>#REF!</v>
      </c>
      <c r="U9" s="185"/>
      <c r="V9" s="180" t="e">
        <f>A18</f>
        <v>#REF!</v>
      </c>
      <c r="W9" s="181"/>
      <c r="X9" s="42">
        <v>0</v>
      </c>
      <c r="Y9" s="4" t="s">
        <v>11</v>
      </c>
      <c r="Z9" s="44">
        <v>1</v>
      </c>
      <c r="AA9" s="181" t="e">
        <f>A19</f>
        <v>#REF!</v>
      </c>
      <c r="AB9" s="181"/>
      <c r="AC9" s="180" t="e">
        <f>V8</f>
        <v>#REF!</v>
      </c>
      <c r="AD9" s="194"/>
      <c r="AE9" s="2"/>
    </row>
    <row r="10" spans="1:31" ht="22.5" customHeight="1">
      <c r="A10" s="12">
        <v>4</v>
      </c>
      <c r="B10" s="175">
        <v>0.4861111111111111</v>
      </c>
      <c r="C10" s="176"/>
      <c r="D10" s="180" t="e">
        <f>A24</f>
        <v>#REF!</v>
      </c>
      <c r="E10" s="181"/>
      <c r="F10" s="42">
        <v>2</v>
      </c>
      <c r="G10" s="4" t="s">
        <v>11</v>
      </c>
      <c r="H10" s="44">
        <v>0</v>
      </c>
      <c r="I10" s="181" t="e">
        <f>A26</f>
        <v>#REF!</v>
      </c>
      <c r="J10" s="181"/>
      <c r="K10" s="180" t="e">
        <f>I9</f>
        <v>#REF!</v>
      </c>
      <c r="L10" s="185"/>
      <c r="M10" s="180" t="e">
        <f>A25</f>
        <v>#REF!</v>
      </c>
      <c r="N10" s="181"/>
      <c r="O10" s="42">
        <v>1</v>
      </c>
      <c r="P10" s="4" t="s">
        <v>11</v>
      </c>
      <c r="Q10" s="44">
        <v>0</v>
      </c>
      <c r="R10" s="181" t="e">
        <f>A27</f>
        <v>#REF!</v>
      </c>
      <c r="S10" s="181"/>
      <c r="T10" s="180" t="e">
        <f>R9</f>
        <v>#REF!</v>
      </c>
      <c r="U10" s="185"/>
      <c r="V10" s="180"/>
      <c r="W10" s="181"/>
      <c r="X10" s="53"/>
      <c r="Y10" s="54"/>
      <c r="Z10" s="55"/>
      <c r="AA10" s="181"/>
      <c r="AB10" s="181"/>
      <c r="AC10" s="180"/>
      <c r="AD10" s="194"/>
      <c r="AE10" s="2"/>
    </row>
    <row r="11" spans="1:31" ht="22.5" customHeight="1">
      <c r="A11" s="12">
        <v>5</v>
      </c>
      <c r="B11" s="175">
        <v>0.513888888888889</v>
      </c>
      <c r="C11" s="176"/>
      <c r="D11" s="180" t="e">
        <f>A18</f>
        <v>#REF!</v>
      </c>
      <c r="E11" s="181"/>
      <c r="F11" s="42">
        <v>4</v>
      </c>
      <c r="G11" s="4" t="s">
        <v>11</v>
      </c>
      <c r="H11" s="44">
        <v>1</v>
      </c>
      <c r="I11" s="181" t="e">
        <f>A20</f>
        <v>#REF!</v>
      </c>
      <c r="J11" s="181"/>
      <c r="K11" s="180" t="e">
        <f>I10</f>
        <v>#REF!</v>
      </c>
      <c r="L11" s="185"/>
      <c r="M11" s="180" t="e">
        <f>A19</f>
        <v>#REF!</v>
      </c>
      <c r="N11" s="181"/>
      <c r="O11" s="42">
        <v>2</v>
      </c>
      <c r="P11" s="4" t="s">
        <v>11</v>
      </c>
      <c r="Q11" s="44">
        <v>0</v>
      </c>
      <c r="R11" s="181" t="e">
        <f>A21</f>
        <v>#REF!</v>
      </c>
      <c r="S11" s="181"/>
      <c r="T11" s="180" t="e">
        <f>R10</f>
        <v>#REF!</v>
      </c>
      <c r="U11" s="185"/>
      <c r="V11" s="180" t="e">
        <f>A30</f>
        <v>#REF!</v>
      </c>
      <c r="W11" s="181"/>
      <c r="X11" s="42">
        <v>3</v>
      </c>
      <c r="Y11" s="4" t="s">
        <v>11</v>
      </c>
      <c r="Z11" s="44">
        <v>0</v>
      </c>
      <c r="AA11" s="181" t="e">
        <f>A33</f>
        <v>#REF!</v>
      </c>
      <c r="AB11" s="181"/>
      <c r="AC11" s="180" t="e">
        <f>M7</f>
        <v>#REF!</v>
      </c>
      <c r="AD11" s="194"/>
      <c r="AE11" s="2"/>
    </row>
    <row r="12" spans="1:31" ht="22.5" customHeight="1">
      <c r="A12" s="12">
        <v>6</v>
      </c>
      <c r="B12" s="175">
        <v>0.5416666666666666</v>
      </c>
      <c r="C12" s="176"/>
      <c r="D12" s="180" t="e">
        <f>A36</f>
        <v>#REF!</v>
      </c>
      <c r="E12" s="181"/>
      <c r="F12" s="42">
        <v>0</v>
      </c>
      <c r="G12" s="4" t="s">
        <v>11</v>
      </c>
      <c r="H12" s="44">
        <v>4</v>
      </c>
      <c r="I12" s="181" t="e">
        <f>A38</f>
        <v>#REF!</v>
      </c>
      <c r="J12" s="181"/>
      <c r="K12" s="180" t="e">
        <f>I11</f>
        <v>#REF!</v>
      </c>
      <c r="L12" s="185"/>
      <c r="M12" s="180" t="e">
        <f>A37</f>
        <v>#REF!</v>
      </c>
      <c r="N12" s="181"/>
      <c r="O12" s="42">
        <v>0</v>
      </c>
      <c r="P12" s="4" t="s">
        <v>11</v>
      </c>
      <c r="Q12" s="44">
        <v>1</v>
      </c>
      <c r="R12" s="181" t="e">
        <f>A39</f>
        <v>#REF!</v>
      </c>
      <c r="S12" s="181"/>
      <c r="T12" s="180" t="e">
        <f>M11</f>
        <v>#REF!</v>
      </c>
      <c r="U12" s="185"/>
      <c r="V12" s="180" t="e">
        <f>A31</f>
        <v>#REF!</v>
      </c>
      <c r="W12" s="181"/>
      <c r="X12" s="42">
        <v>1</v>
      </c>
      <c r="Y12" s="4" t="s">
        <v>11</v>
      </c>
      <c r="Z12" s="44">
        <v>0</v>
      </c>
      <c r="AA12" s="181" t="e">
        <f>A32</f>
        <v>#REF!</v>
      </c>
      <c r="AB12" s="181"/>
      <c r="AC12" s="180" t="e">
        <f>AA11</f>
        <v>#REF!</v>
      </c>
      <c r="AD12" s="194"/>
      <c r="AE12" s="2"/>
    </row>
    <row r="13" spans="1:31" ht="22.5" customHeight="1">
      <c r="A13" s="12">
        <v>7</v>
      </c>
      <c r="B13" s="175">
        <v>0.5694444444444444</v>
      </c>
      <c r="C13" s="176"/>
      <c r="D13" s="180" t="e">
        <f>A18</f>
        <v>#REF!</v>
      </c>
      <c r="E13" s="181"/>
      <c r="F13" s="42">
        <v>5</v>
      </c>
      <c r="G13" s="4" t="s">
        <v>11</v>
      </c>
      <c r="H13" s="44">
        <v>2</v>
      </c>
      <c r="I13" s="181" t="e">
        <f>A21</f>
        <v>#REF!</v>
      </c>
      <c r="J13" s="181"/>
      <c r="K13" s="180" t="e">
        <f>D12</f>
        <v>#REF!</v>
      </c>
      <c r="L13" s="185"/>
      <c r="M13" s="180" t="e">
        <f>A24</f>
        <v>#REF!</v>
      </c>
      <c r="N13" s="181"/>
      <c r="O13" s="42">
        <v>4</v>
      </c>
      <c r="P13" s="4" t="s">
        <v>11</v>
      </c>
      <c r="Q13" s="44">
        <v>0</v>
      </c>
      <c r="R13" s="181" t="e">
        <f>A25</f>
        <v>#REF!</v>
      </c>
      <c r="S13" s="181"/>
      <c r="T13" s="180" t="e">
        <f>M12</f>
        <v>#REF!</v>
      </c>
      <c r="U13" s="185"/>
      <c r="V13" s="180"/>
      <c r="W13" s="181"/>
      <c r="X13" s="53"/>
      <c r="Y13" s="54"/>
      <c r="Z13" s="55"/>
      <c r="AA13" s="181"/>
      <c r="AB13" s="181"/>
      <c r="AC13" s="180"/>
      <c r="AD13" s="194"/>
      <c r="AE13" s="2"/>
    </row>
    <row r="14" spans="1:31" ht="22.5" customHeight="1">
      <c r="A14" s="12">
        <v>8</v>
      </c>
      <c r="B14" s="175">
        <v>0.5972222222222222</v>
      </c>
      <c r="C14" s="176"/>
      <c r="D14" s="180" t="e">
        <f>A19</f>
        <v>#REF!</v>
      </c>
      <c r="E14" s="181"/>
      <c r="F14" s="42">
        <v>4</v>
      </c>
      <c r="G14" s="4" t="s">
        <v>11</v>
      </c>
      <c r="H14" s="44">
        <v>0</v>
      </c>
      <c r="I14" s="181" t="e">
        <f>A20</f>
        <v>#REF!</v>
      </c>
      <c r="J14" s="181"/>
      <c r="K14" s="180" t="e">
        <f>D13</f>
        <v>#REF!</v>
      </c>
      <c r="L14" s="185"/>
      <c r="M14" s="180" t="e">
        <f>A36</f>
        <v>#REF!</v>
      </c>
      <c r="N14" s="181"/>
      <c r="O14" s="42">
        <v>0</v>
      </c>
      <c r="P14" s="4" t="s">
        <v>11</v>
      </c>
      <c r="Q14" s="44">
        <v>3</v>
      </c>
      <c r="R14" s="181" t="e">
        <f>A37</f>
        <v>#REF!</v>
      </c>
      <c r="S14" s="181"/>
      <c r="T14" s="180" t="e">
        <f>M13</f>
        <v>#REF!</v>
      </c>
      <c r="U14" s="185"/>
      <c r="V14" s="180" t="e">
        <f>A26</f>
        <v>#REF!</v>
      </c>
      <c r="W14" s="181"/>
      <c r="X14" s="42">
        <v>0</v>
      </c>
      <c r="Y14" s="4" t="s">
        <v>11</v>
      </c>
      <c r="Z14" s="44">
        <v>2</v>
      </c>
      <c r="AA14" s="181" t="e">
        <f>A27</f>
        <v>#REF!</v>
      </c>
      <c r="AB14" s="181"/>
      <c r="AC14" s="180" t="e">
        <f>AA12</f>
        <v>#REF!</v>
      </c>
      <c r="AD14" s="194"/>
      <c r="AE14" s="2"/>
    </row>
    <row r="15" spans="1:31" ht="22.5" customHeight="1" thickBot="1">
      <c r="A15" s="13">
        <v>9</v>
      </c>
      <c r="B15" s="182">
        <v>0.625</v>
      </c>
      <c r="C15" s="183"/>
      <c r="D15" s="186" t="e">
        <f>A30</f>
        <v>#REF!</v>
      </c>
      <c r="E15" s="184"/>
      <c r="F15" s="43">
        <v>8</v>
      </c>
      <c r="G15" s="14" t="s">
        <v>11</v>
      </c>
      <c r="H15" s="45">
        <v>0</v>
      </c>
      <c r="I15" s="184" t="e">
        <f>A32</f>
        <v>#REF!</v>
      </c>
      <c r="J15" s="184"/>
      <c r="K15" s="186" t="e">
        <f>D14</f>
        <v>#REF!</v>
      </c>
      <c r="L15" s="187"/>
      <c r="M15" s="186" t="e">
        <f>A31</f>
        <v>#REF!</v>
      </c>
      <c r="N15" s="184"/>
      <c r="O15" s="43">
        <v>0</v>
      </c>
      <c r="P15" s="14" t="s">
        <v>11</v>
      </c>
      <c r="Q15" s="45">
        <v>3</v>
      </c>
      <c r="R15" s="184" t="e">
        <f>A33</f>
        <v>#REF!</v>
      </c>
      <c r="S15" s="184"/>
      <c r="T15" s="186" t="e">
        <f>R14</f>
        <v>#REF!</v>
      </c>
      <c r="U15" s="187"/>
      <c r="V15" s="186" t="e">
        <f>A38</f>
        <v>#REF!</v>
      </c>
      <c r="W15" s="184"/>
      <c r="X15" s="43">
        <v>4</v>
      </c>
      <c r="Y15" s="14" t="s">
        <v>11</v>
      </c>
      <c r="Z15" s="45">
        <v>0</v>
      </c>
      <c r="AA15" s="184" t="e">
        <f>A39</f>
        <v>#REF!</v>
      </c>
      <c r="AB15" s="184"/>
      <c r="AC15" s="186" t="e">
        <f>I13</f>
        <v>#REF!</v>
      </c>
      <c r="AD15" s="196"/>
      <c r="AE15" s="2"/>
    </row>
    <row r="16" spans="1:31" ht="35.25" customHeight="1" thickBo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46" s="6" customFormat="1" ht="19.5" customHeight="1" thickTop="1">
      <c r="A17" s="171" t="s">
        <v>8</v>
      </c>
      <c r="B17" s="172"/>
      <c r="C17" s="172"/>
      <c r="D17" s="172"/>
      <c r="E17" s="172" t="e">
        <f>A18</f>
        <v>#REF!</v>
      </c>
      <c r="F17" s="172"/>
      <c r="G17" s="172"/>
      <c r="H17" s="172"/>
      <c r="I17" s="172" t="e">
        <f>A19</f>
        <v>#REF!</v>
      </c>
      <c r="J17" s="172"/>
      <c r="K17" s="172"/>
      <c r="L17" s="172"/>
      <c r="M17" s="172" t="e">
        <f>A20</f>
        <v>#REF!</v>
      </c>
      <c r="N17" s="172"/>
      <c r="O17" s="172"/>
      <c r="P17" s="172"/>
      <c r="Q17" s="172" t="e">
        <f>A21</f>
        <v>#REF!</v>
      </c>
      <c r="R17" s="172"/>
      <c r="S17" s="172"/>
      <c r="T17" s="172"/>
      <c r="U17" s="173" t="s">
        <v>10</v>
      </c>
      <c r="V17" s="173"/>
      <c r="W17" s="173" t="s">
        <v>0</v>
      </c>
      <c r="X17" s="173"/>
      <c r="Y17" s="173" t="s">
        <v>1</v>
      </c>
      <c r="Z17" s="173"/>
      <c r="AA17" s="173" t="s">
        <v>2</v>
      </c>
      <c r="AB17" s="173"/>
      <c r="AC17" s="173" t="s">
        <v>3</v>
      </c>
      <c r="AD17" s="174"/>
      <c r="AE17" s="5"/>
      <c r="AJ17" s="7"/>
      <c r="AM17" s="7" t="s">
        <v>9</v>
      </c>
      <c r="AN17" s="18" t="s">
        <v>83</v>
      </c>
      <c r="AO17" s="18"/>
      <c r="AP17" s="7"/>
      <c r="AQ17" s="7" t="s">
        <v>10</v>
      </c>
      <c r="AR17" s="7" t="s">
        <v>2</v>
      </c>
      <c r="AS17" s="7" t="s">
        <v>0</v>
      </c>
      <c r="AT17" s="7" t="s">
        <v>4</v>
      </c>
    </row>
    <row r="18" spans="1:46" s="6" customFormat="1" ht="19.5" customHeight="1">
      <c r="A18" s="167" t="e">
        <f>#REF!</f>
        <v>#REF!</v>
      </c>
      <c r="B18" s="168"/>
      <c r="C18" s="168"/>
      <c r="D18" s="168"/>
      <c r="E18" s="166"/>
      <c r="F18" s="166"/>
      <c r="G18" s="166"/>
      <c r="H18" s="166"/>
      <c r="I18" s="46" t="str">
        <f>IF(J18="","",IF(J18&gt;L18,"○",IF(J18&lt;L18,"●","△")))</f>
        <v>●</v>
      </c>
      <c r="J18" s="17">
        <f>IF(X9="","",X9)</f>
        <v>0</v>
      </c>
      <c r="K18" s="47" t="s">
        <v>44</v>
      </c>
      <c r="L18" s="48">
        <f>IF(Z9="","",Z9)</f>
        <v>1</v>
      </c>
      <c r="M18" s="46" t="str">
        <f>IF(N18="","",IF(N18&gt;P18,"○",IF(N18&lt;P18,"●","△")))</f>
        <v>○</v>
      </c>
      <c r="N18" s="17">
        <f>IF(F11="","",F11)</f>
        <v>4</v>
      </c>
      <c r="O18" s="47" t="s">
        <v>44</v>
      </c>
      <c r="P18" s="48">
        <f>IF(H11="","",H11)</f>
        <v>1</v>
      </c>
      <c r="Q18" s="46" t="str">
        <f>IF(R18="","",IF(R18&gt;T18,"○",IF(R18&lt;T18,"●","△")))</f>
        <v>○</v>
      </c>
      <c r="R18" s="17">
        <f>IF(F13="","",F13)</f>
        <v>5</v>
      </c>
      <c r="S18" s="47" t="s">
        <v>44</v>
      </c>
      <c r="T18" s="48">
        <f>IF(H13="","",H13)</f>
        <v>2</v>
      </c>
      <c r="U18" s="160">
        <f>IF(J18="","",AM18*3+AN18)</f>
        <v>6</v>
      </c>
      <c r="V18" s="160"/>
      <c r="W18" s="160">
        <f>IF(U18="","",J18+N18+R18)</f>
        <v>9</v>
      </c>
      <c r="X18" s="160"/>
      <c r="Y18" s="160">
        <f>IF(U18="","",L18+P18+T18)</f>
        <v>4</v>
      </c>
      <c r="Z18" s="160"/>
      <c r="AA18" s="160">
        <f>IF(U18="","",W18-Y18)</f>
        <v>5</v>
      </c>
      <c r="AB18" s="160"/>
      <c r="AC18" s="155">
        <f>IF(U18="","",RANK(AT18,$AT$18:$AT$21,1))</f>
        <v>2</v>
      </c>
      <c r="AD18" s="156"/>
      <c r="AE18" s="5"/>
      <c r="AJ18" s="7">
        <f>AC18</f>
        <v>2</v>
      </c>
      <c r="AK18" s="6" t="e">
        <f>A18</f>
        <v>#REF!</v>
      </c>
      <c r="AM18" s="7">
        <f>COUNTIF(E18:T18,"○")</f>
        <v>2</v>
      </c>
      <c r="AN18" s="7">
        <f>COUNTIF(E18:T18,"△")</f>
        <v>0</v>
      </c>
      <c r="AO18" s="7"/>
      <c r="AP18" s="7"/>
      <c r="AQ18" s="7">
        <f>100*RANK(U18,$U$18:$U$21,0)</f>
        <v>200</v>
      </c>
      <c r="AR18" s="7">
        <f>10*RANK(AA18,$AA$18:$AA$21,0)</f>
        <v>20</v>
      </c>
      <c r="AS18" s="7">
        <f>1*RANK(W18,$W$18:$W$21,0)</f>
        <v>1</v>
      </c>
      <c r="AT18" s="7">
        <f>SUM(AQ18:AS18)</f>
        <v>221</v>
      </c>
    </row>
    <row r="19" spans="1:46" s="6" customFormat="1" ht="19.5" customHeight="1">
      <c r="A19" s="167" t="e">
        <f>#REF!</f>
        <v>#REF!</v>
      </c>
      <c r="B19" s="168"/>
      <c r="C19" s="168"/>
      <c r="D19" s="168"/>
      <c r="E19" s="46" t="str">
        <f>IF(F19="","",IF(F19&gt;H19,"○",IF(F19&lt;H19,"●","△")))</f>
        <v>○</v>
      </c>
      <c r="F19" s="17">
        <f>IF(L18="","",L18)</f>
        <v>1</v>
      </c>
      <c r="G19" s="47" t="s">
        <v>44</v>
      </c>
      <c r="H19" s="48">
        <f>IF(J18="","",J18)</f>
        <v>0</v>
      </c>
      <c r="I19" s="166"/>
      <c r="J19" s="166"/>
      <c r="K19" s="166"/>
      <c r="L19" s="166"/>
      <c r="M19" s="46" t="str">
        <f>IF(N19="","",IF(N19&gt;P19,"○",IF(N19&lt;P19,"●","△")))</f>
        <v>○</v>
      </c>
      <c r="N19" s="17">
        <f>IF(F14="","",F14)</f>
        <v>4</v>
      </c>
      <c r="O19" s="47" t="s">
        <v>44</v>
      </c>
      <c r="P19" s="48">
        <f>IF(H14="","",H14)</f>
        <v>0</v>
      </c>
      <c r="Q19" s="46" t="str">
        <f>IF(R19="","",IF(R19&gt;T19,"○",IF(R19&lt;T19,"●","△")))</f>
        <v>○</v>
      </c>
      <c r="R19" s="17">
        <f>IF(O11="","",O11)</f>
        <v>2</v>
      </c>
      <c r="S19" s="47" t="s">
        <v>44</v>
      </c>
      <c r="T19" s="48">
        <f>IF(Q11="","",Q11)</f>
        <v>0</v>
      </c>
      <c r="U19" s="160">
        <f>IF(J18="","",AM19*3+AN19)</f>
        <v>9</v>
      </c>
      <c r="V19" s="160"/>
      <c r="W19" s="160">
        <f>IF(U19="","",L18+N19+R19)</f>
        <v>7</v>
      </c>
      <c r="X19" s="160"/>
      <c r="Y19" s="160">
        <f>IF(U19="","",J18+P19+T19)</f>
        <v>0</v>
      </c>
      <c r="Z19" s="160"/>
      <c r="AA19" s="160">
        <f>IF(U19="","",W19-Y19)</f>
        <v>7</v>
      </c>
      <c r="AB19" s="160"/>
      <c r="AC19" s="155">
        <f>IF(U19="","",RANK(AT19,$AT$18:$AT$21,1))</f>
        <v>1</v>
      </c>
      <c r="AD19" s="156"/>
      <c r="AE19" s="5"/>
      <c r="AJ19" s="7">
        <f>AC19</f>
        <v>1</v>
      </c>
      <c r="AK19" s="6" t="e">
        <f>A19</f>
        <v>#REF!</v>
      </c>
      <c r="AM19" s="7">
        <f>COUNTIF(E19:T19,"○")</f>
        <v>3</v>
      </c>
      <c r="AN19" s="7">
        <f>COUNTIF(E19:T19,"△")</f>
        <v>0</v>
      </c>
      <c r="AO19" s="7"/>
      <c r="AP19" s="7"/>
      <c r="AQ19" s="7">
        <f>100*RANK(U19,$U$18:$U$21,0)</f>
        <v>100</v>
      </c>
      <c r="AR19" s="7">
        <f>10*RANK(AA19,$AA$18:$AA$21,0)</f>
        <v>10</v>
      </c>
      <c r="AS19" s="7">
        <f>1*RANK(W19,$W$18:$W$21,0)</f>
        <v>2</v>
      </c>
      <c r="AT19" s="7">
        <f>SUM(AQ19:AS19)</f>
        <v>112</v>
      </c>
    </row>
    <row r="20" spans="1:46" s="6" customFormat="1" ht="19.5" customHeight="1">
      <c r="A20" s="167" t="e">
        <f>#REF!</f>
        <v>#REF!</v>
      </c>
      <c r="B20" s="168"/>
      <c r="C20" s="168"/>
      <c r="D20" s="168"/>
      <c r="E20" s="46" t="str">
        <f>IF(F20="","",IF(F20&gt;H20,"○",IF(F20&lt;H20,"●","△")))</f>
        <v>●</v>
      </c>
      <c r="F20" s="17">
        <f>IF(P18="","",P18)</f>
        <v>1</v>
      </c>
      <c r="G20" s="47" t="s">
        <v>44</v>
      </c>
      <c r="H20" s="48">
        <f>IF(N18="","",N18)</f>
        <v>4</v>
      </c>
      <c r="I20" s="46" t="str">
        <f>IF(J20="","",IF(J20&gt;L20,"○",IF(J20&lt;L20,"●","△")))</f>
        <v>●</v>
      </c>
      <c r="J20" s="17">
        <f>IF(P19="","",P19)</f>
        <v>0</v>
      </c>
      <c r="K20" s="47" t="s">
        <v>44</v>
      </c>
      <c r="L20" s="48">
        <f>IF(N19="","",N19)</f>
        <v>4</v>
      </c>
      <c r="M20" s="166"/>
      <c r="N20" s="166"/>
      <c r="O20" s="166"/>
      <c r="P20" s="166"/>
      <c r="Q20" s="46" t="str">
        <f>IF(R20="","",IF(R20&gt;T20,"○",IF(R20&lt;T20,"●","△")))</f>
        <v>○</v>
      </c>
      <c r="R20" s="17">
        <f>IF(X8="","",X8)</f>
        <v>1</v>
      </c>
      <c r="S20" s="47" t="s">
        <v>44</v>
      </c>
      <c r="T20" s="48">
        <f>IF(Z8="","",Z8)</f>
        <v>0</v>
      </c>
      <c r="U20" s="169">
        <f>IF(J18="","",AM20*3+AN20)</f>
        <v>3</v>
      </c>
      <c r="V20" s="170"/>
      <c r="W20" s="160">
        <f>IF(U20="","",P18+P19+R20)</f>
        <v>2</v>
      </c>
      <c r="X20" s="160"/>
      <c r="Y20" s="160">
        <f>IF(U20="","",N18+N19+T20)</f>
        <v>8</v>
      </c>
      <c r="Z20" s="160"/>
      <c r="AA20" s="160">
        <f>IF(U20="","",W20-Y20)</f>
        <v>-6</v>
      </c>
      <c r="AB20" s="160"/>
      <c r="AC20" s="155">
        <f>IF(U20="","",RANK(AT20,$AT$18:$AT$21,1))</f>
        <v>3</v>
      </c>
      <c r="AD20" s="156"/>
      <c r="AE20" s="5"/>
      <c r="AJ20" s="7">
        <f>AC20</f>
        <v>3</v>
      </c>
      <c r="AK20" s="6" t="e">
        <f>A20</f>
        <v>#REF!</v>
      </c>
      <c r="AM20" s="7">
        <f>COUNTIF(E20:T20,"○")</f>
        <v>1</v>
      </c>
      <c r="AN20" s="7">
        <f>COUNTIF(E20:T20,"△")</f>
        <v>0</v>
      </c>
      <c r="AO20" s="7"/>
      <c r="AP20" s="7"/>
      <c r="AQ20" s="7">
        <f>100*RANK(U20,$U$18:$U$21,0)</f>
        <v>300</v>
      </c>
      <c r="AR20" s="7">
        <f>10*RANK(AA20,$AA$18:$AA$21,0)</f>
        <v>30</v>
      </c>
      <c r="AS20" s="7">
        <f>1*RANK(W20,$W$18:$W$21,0)</f>
        <v>3</v>
      </c>
      <c r="AT20" s="7">
        <f>SUM(AQ20:AS20)</f>
        <v>333</v>
      </c>
    </row>
    <row r="21" spans="1:46" s="6" customFormat="1" ht="19.5" customHeight="1" thickBot="1">
      <c r="A21" s="161" t="e">
        <f>#REF!</f>
        <v>#REF!</v>
      </c>
      <c r="B21" s="162"/>
      <c r="C21" s="162"/>
      <c r="D21" s="162"/>
      <c r="E21" s="49" t="str">
        <f>IF(F21="","",IF(F21&gt;H21,"○",IF(F21&lt;H21,"●","△")))</f>
        <v>●</v>
      </c>
      <c r="F21" s="50">
        <f>IF(T18="","",T18)</f>
        <v>2</v>
      </c>
      <c r="G21" s="51" t="s">
        <v>44</v>
      </c>
      <c r="H21" s="52">
        <f>IF(R18="","",R18)</f>
        <v>5</v>
      </c>
      <c r="I21" s="49" t="str">
        <f>IF(J21="","",IF(J21&gt;L21,"○",IF(J21&lt;L21,"●","△")))</f>
        <v>●</v>
      </c>
      <c r="J21" s="50">
        <f>IF(T19="","",T19)</f>
        <v>0</v>
      </c>
      <c r="K21" s="51" t="s">
        <v>44</v>
      </c>
      <c r="L21" s="52">
        <f>IF(R19="","",R19)</f>
        <v>2</v>
      </c>
      <c r="M21" s="49" t="str">
        <f>IF(N21="","",IF(N21&gt;P21,"○",IF(N21&lt;P21,"●","△")))</f>
        <v>●</v>
      </c>
      <c r="N21" s="50">
        <f>IF(T20="","",T20)</f>
        <v>0</v>
      </c>
      <c r="O21" s="51" t="s">
        <v>44</v>
      </c>
      <c r="P21" s="52">
        <f>IF(R20="","",R20)</f>
        <v>1</v>
      </c>
      <c r="Q21" s="163"/>
      <c r="R21" s="163"/>
      <c r="S21" s="163"/>
      <c r="T21" s="163"/>
      <c r="U21" s="164">
        <f>IF(J18="","",AM21*3+AN21)</f>
        <v>0</v>
      </c>
      <c r="V21" s="165"/>
      <c r="W21" s="157">
        <f>IF(U21="","",T18+T19+T20)</f>
        <v>2</v>
      </c>
      <c r="X21" s="157"/>
      <c r="Y21" s="157">
        <f>IF(U21="","",R18+R19+R20)</f>
        <v>8</v>
      </c>
      <c r="Z21" s="157"/>
      <c r="AA21" s="157">
        <f>IF(U21="","",W21-Y21)</f>
        <v>-6</v>
      </c>
      <c r="AB21" s="157"/>
      <c r="AC21" s="158">
        <f>IF(U21="","",RANK(AT21,$AT$18:$AT$21,1))</f>
        <v>4</v>
      </c>
      <c r="AD21" s="159"/>
      <c r="AE21" s="5"/>
      <c r="AJ21" s="7">
        <f>AC21</f>
        <v>4</v>
      </c>
      <c r="AK21" s="6" t="e">
        <f>A21</f>
        <v>#REF!</v>
      </c>
      <c r="AM21" s="7">
        <f>COUNTIF(E21:T21,"○")</f>
        <v>0</v>
      </c>
      <c r="AN21" s="7">
        <f>COUNTIF(E21:T21,"△")</f>
        <v>0</v>
      </c>
      <c r="AO21" s="7"/>
      <c r="AP21" s="7"/>
      <c r="AQ21" s="7">
        <f>100*RANK(U21,$U$18:$U$21,0)</f>
        <v>400</v>
      </c>
      <c r="AR21" s="7">
        <f>10*RANK(AA21,$AA$18:$AA$21,0)</f>
        <v>30</v>
      </c>
      <c r="AS21" s="7">
        <f>1*RANK(W21,$W$18:$W$21,0)</f>
        <v>3</v>
      </c>
      <c r="AT21" s="7">
        <f>SUM(AQ21:AS21)</f>
        <v>433</v>
      </c>
    </row>
    <row r="22" spans="1:46" s="6" customFormat="1" ht="19.5" customHeight="1" thickBot="1" thickTop="1">
      <c r="A22" s="72"/>
      <c r="B22" s="72"/>
      <c r="C22" s="72"/>
      <c r="D22" s="72"/>
      <c r="E22" s="8"/>
      <c r="F22" s="8"/>
      <c r="G22" s="8"/>
      <c r="H22" s="8"/>
      <c r="I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5"/>
      <c r="AJ22" s="7"/>
      <c r="AM22" s="7"/>
      <c r="AN22" s="7"/>
      <c r="AO22" s="7"/>
      <c r="AP22" s="7"/>
      <c r="AQ22" s="7"/>
      <c r="AR22" s="7"/>
      <c r="AS22" s="7"/>
      <c r="AT22" s="7"/>
    </row>
    <row r="23" spans="1:46" s="6" customFormat="1" ht="19.5" customHeight="1" thickTop="1">
      <c r="A23" s="171" t="s">
        <v>5</v>
      </c>
      <c r="B23" s="172"/>
      <c r="C23" s="172"/>
      <c r="D23" s="172"/>
      <c r="E23" s="172" t="e">
        <f>A24</f>
        <v>#REF!</v>
      </c>
      <c r="F23" s="172"/>
      <c r="G23" s="172"/>
      <c r="H23" s="172"/>
      <c r="I23" s="172" t="e">
        <f>A25</f>
        <v>#REF!</v>
      </c>
      <c r="J23" s="172"/>
      <c r="K23" s="172"/>
      <c r="L23" s="172"/>
      <c r="M23" s="172" t="e">
        <f>A26</f>
        <v>#REF!</v>
      </c>
      <c r="N23" s="172"/>
      <c r="O23" s="172"/>
      <c r="P23" s="172"/>
      <c r="Q23" s="172" t="e">
        <f>A27</f>
        <v>#REF!</v>
      </c>
      <c r="R23" s="172"/>
      <c r="S23" s="172"/>
      <c r="T23" s="172"/>
      <c r="U23" s="173" t="s">
        <v>10</v>
      </c>
      <c r="V23" s="173"/>
      <c r="W23" s="173" t="s">
        <v>0</v>
      </c>
      <c r="X23" s="173"/>
      <c r="Y23" s="173" t="s">
        <v>1</v>
      </c>
      <c r="Z23" s="173"/>
      <c r="AA23" s="173" t="s">
        <v>2</v>
      </c>
      <c r="AB23" s="173"/>
      <c r="AC23" s="173" t="s">
        <v>3</v>
      </c>
      <c r="AD23" s="174"/>
      <c r="AE23" s="5"/>
      <c r="AJ23" s="7"/>
      <c r="AM23" s="7" t="s">
        <v>9</v>
      </c>
      <c r="AN23" s="18" t="s">
        <v>83</v>
      </c>
      <c r="AO23" s="18"/>
      <c r="AP23" s="7"/>
      <c r="AQ23" s="7" t="s">
        <v>10</v>
      </c>
      <c r="AR23" s="7" t="s">
        <v>2</v>
      </c>
      <c r="AS23" s="7" t="s">
        <v>0</v>
      </c>
      <c r="AT23" s="7" t="s">
        <v>4</v>
      </c>
    </row>
    <row r="24" spans="1:46" s="6" customFormat="1" ht="19.5" customHeight="1">
      <c r="A24" s="167" t="e">
        <f>#REF!</f>
        <v>#REF!</v>
      </c>
      <c r="B24" s="168"/>
      <c r="C24" s="168"/>
      <c r="D24" s="168"/>
      <c r="E24" s="166"/>
      <c r="F24" s="166"/>
      <c r="G24" s="166"/>
      <c r="H24" s="166"/>
      <c r="I24" s="46" t="str">
        <f>IF(J24="","",IF(J24&gt;L24,"○",IF(J24&lt;L24,"●","△")))</f>
        <v>○</v>
      </c>
      <c r="J24" s="17">
        <f>IF(O13="","",O13)</f>
        <v>4</v>
      </c>
      <c r="K24" s="47" t="s">
        <v>44</v>
      </c>
      <c r="L24" s="48">
        <f>IF(Q13="","",Q13)</f>
        <v>0</v>
      </c>
      <c r="M24" s="46" t="str">
        <f>IF(N24="","",IF(N24&gt;P24,"○",IF(N24&lt;P24,"●","△")))</f>
        <v>○</v>
      </c>
      <c r="N24" s="17">
        <f>IF(F10="","",F10)</f>
        <v>2</v>
      </c>
      <c r="O24" s="47" t="s">
        <v>44</v>
      </c>
      <c r="P24" s="48">
        <f>IF(H10="","",H10)</f>
        <v>0</v>
      </c>
      <c r="Q24" s="46" t="str">
        <f>IF(R24="","",IF(R24&gt;T24,"○",IF(R24&lt;T24,"●","△")))</f>
        <v>○</v>
      </c>
      <c r="R24" s="17">
        <f>IF(F7="","",F7)</f>
        <v>4</v>
      </c>
      <c r="S24" s="47" t="s">
        <v>44</v>
      </c>
      <c r="T24" s="48">
        <f>IF(H7="","",H7)</f>
        <v>0</v>
      </c>
      <c r="U24" s="160">
        <f>IF(J24="","",AM24*3+AN24)</f>
        <v>9</v>
      </c>
      <c r="V24" s="160"/>
      <c r="W24" s="160">
        <f>IF(U24="","",J24+N24+R24)</f>
        <v>10</v>
      </c>
      <c r="X24" s="160"/>
      <c r="Y24" s="160">
        <f>IF(U24="","",L24+P24+T24)</f>
        <v>0</v>
      </c>
      <c r="Z24" s="160"/>
      <c r="AA24" s="160">
        <f>IF(U24="","",W24-Y24)</f>
        <v>10</v>
      </c>
      <c r="AB24" s="160"/>
      <c r="AC24" s="155">
        <f>IF(U24="","",RANK(AT24,$AT$24:$AT$27,1))</f>
        <v>1</v>
      </c>
      <c r="AD24" s="156"/>
      <c r="AE24" s="5"/>
      <c r="AJ24" s="7">
        <f>AC24</f>
        <v>1</v>
      </c>
      <c r="AK24" s="6" t="e">
        <f>A24</f>
        <v>#REF!</v>
      </c>
      <c r="AM24" s="7">
        <f>COUNTIF(E24:T24,"○")</f>
        <v>3</v>
      </c>
      <c r="AN24" s="7">
        <f>COUNTIF(E24:T24,"△")</f>
        <v>0</v>
      </c>
      <c r="AO24" s="7"/>
      <c r="AP24" s="7"/>
      <c r="AQ24" s="7">
        <f>100*RANK(U24,$U$24:$U$27,0)</f>
        <v>100</v>
      </c>
      <c r="AR24" s="7">
        <f>10*RANK(AA24,$AA$24:$AA$27,0)</f>
        <v>10</v>
      </c>
      <c r="AS24" s="7">
        <f>1*RANK(W24,$W$24:$W$27,0)</f>
        <v>1</v>
      </c>
      <c r="AT24" s="7">
        <f>SUM(AQ24:AS24)</f>
        <v>111</v>
      </c>
    </row>
    <row r="25" spans="1:46" s="6" customFormat="1" ht="19.5" customHeight="1">
      <c r="A25" s="167" t="e">
        <f>#REF!</f>
        <v>#REF!</v>
      </c>
      <c r="B25" s="168"/>
      <c r="C25" s="168"/>
      <c r="D25" s="168"/>
      <c r="E25" s="46" t="str">
        <f>IF(F25="","",IF(F25&gt;H25,"○",IF(F25&lt;H25,"●","△")))</f>
        <v>●</v>
      </c>
      <c r="F25" s="17">
        <f>IF(L24="","",L24)</f>
        <v>0</v>
      </c>
      <c r="G25" s="47" t="s">
        <v>44</v>
      </c>
      <c r="H25" s="48">
        <f>IF(J24="","",J24)</f>
        <v>4</v>
      </c>
      <c r="I25" s="166"/>
      <c r="J25" s="166"/>
      <c r="K25" s="166"/>
      <c r="L25" s="166"/>
      <c r="M25" s="46" t="str">
        <f>IF(N25="","",IF(N25&gt;P25,"○",IF(N25&lt;P25,"●","△")))</f>
        <v>●</v>
      </c>
      <c r="N25" s="17">
        <f>IF(O7="","",O7)</f>
        <v>0</v>
      </c>
      <c r="O25" s="47" t="s">
        <v>44</v>
      </c>
      <c r="P25" s="48">
        <f>IF(Q7="","",Q7)</f>
        <v>1</v>
      </c>
      <c r="Q25" s="46" t="str">
        <f>IF(R25="","",IF(R25&gt;T25,"○",IF(R25&lt;T25,"●","△")))</f>
        <v>○</v>
      </c>
      <c r="R25" s="17">
        <f>IF(O10="","",O10)</f>
        <v>1</v>
      </c>
      <c r="S25" s="47" t="s">
        <v>44</v>
      </c>
      <c r="T25" s="48">
        <f>IF(Q10="","",Q10)</f>
        <v>0</v>
      </c>
      <c r="U25" s="160">
        <f>IF(J24="","",AM25*3+AN25)</f>
        <v>3</v>
      </c>
      <c r="V25" s="160"/>
      <c r="W25" s="160">
        <f>IF(U25="","",L24+N25+R25)</f>
        <v>1</v>
      </c>
      <c r="X25" s="160"/>
      <c r="Y25" s="160">
        <f>IF(U25="","",J24+P25+T25)</f>
        <v>5</v>
      </c>
      <c r="Z25" s="160"/>
      <c r="AA25" s="160">
        <f>IF(U25="","",W25-Y25)</f>
        <v>-4</v>
      </c>
      <c r="AB25" s="160"/>
      <c r="AC25" s="155">
        <f>IF(U25="","",RANK(AT25,$AT$24:$AT$27,1))</f>
        <v>4</v>
      </c>
      <c r="AD25" s="156"/>
      <c r="AE25" s="5"/>
      <c r="AJ25" s="7">
        <f>AC25</f>
        <v>4</v>
      </c>
      <c r="AK25" s="6" t="e">
        <f>A25</f>
        <v>#REF!</v>
      </c>
      <c r="AM25" s="7">
        <f>COUNTIF(E25:T25,"○")</f>
        <v>1</v>
      </c>
      <c r="AN25" s="7">
        <f>COUNTIF(E25:T25,"△")</f>
        <v>0</v>
      </c>
      <c r="AO25" s="7"/>
      <c r="AP25" s="7"/>
      <c r="AQ25" s="7">
        <f>100*RANK(U25,$U$24:$U$27,0)</f>
        <v>200</v>
      </c>
      <c r="AR25" s="7">
        <f>10*RANK(AA25,$AA$24:$AA$27,0)</f>
        <v>40</v>
      </c>
      <c r="AS25" s="7">
        <f>1*RANK(W25,$W$24:$W$27,0)</f>
        <v>3</v>
      </c>
      <c r="AT25" s="7">
        <f>SUM(AQ25:AS25)</f>
        <v>243</v>
      </c>
    </row>
    <row r="26" spans="1:46" s="6" customFormat="1" ht="19.5" customHeight="1">
      <c r="A26" s="167" t="e">
        <f>#REF!</f>
        <v>#REF!</v>
      </c>
      <c r="B26" s="168"/>
      <c r="C26" s="168"/>
      <c r="D26" s="168"/>
      <c r="E26" s="46" t="str">
        <f>IF(F26="","",IF(F26&gt;H26,"○",IF(F26&lt;H26,"●","△")))</f>
        <v>●</v>
      </c>
      <c r="F26" s="17">
        <f>IF(P24="","",P24)</f>
        <v>0</v>
      </c>
      <c r="G26" s="47" t="s">
        <v>44</v>
      </c>
      <c r="H26" s="48">
        <f>IF(N24="","",N24)</f>
        <v>2</v>
      </c>
      <c r="I26" s="46" t="str">
        <f>IF(J26="","",IF(J26&gt;L26,"○",IF(J26&lt;L26,"●","△")))</f>
        <v>○</v>
      </c>
      <c r="J26" s="17">
        <f>IF(P25="","",P25)</f>
        <v>1</v>
      </c>
      <c r="K26" s="47" t="s">
        <v>44</v>
      </c>
      <c r="L26" s="48">
        <f>IF(N25="","",N25)</f>
        <v>0</v>
      </c>
      <c r="M26" s="166"/>
      <c r="N26" s="166"/>
      <c r="O26" s="166"/>
      <c r="P26" s="166"/>
      <c r="Q26" s="46" t="str">
        <f>IF(R26="","",IF(R26&gt;T26,"○",IF(R26&lt;T26,"●","△")))</f>
        <v>●</v>
      </c>
      <c r="R26" s="17">
        <f>IF(X14="","",X14)</f>
        <v>0</v>
      </c>
      <c r="S26" s="47" t="s">
        <v>44</v>
      </c>
      <c r="T26" s="48">
        <f>IF(Z14="","",Z14)</f>
        <v>2</v>
      </c>
      <c r="U26" s="169">
        <f>IF(J24="","",AM26*3+AN26)</f>
        <v>3</v>
      </c>
      <c r="V26" s="170"/>
      <c r="W26" s="160">
        <f>IF(U26="","",P24+P25+R26)</f>
        <v>1</v>
      </c>
      <c r="X26" s="160"/>
      <c r="Y26" s="160">
        <f>IF(U26="","",N24+N25+T26)</f>
        <v>4</v>
      </c>
      <c r="Z26" s="160"/>
      <c r="AA26" s="160">
        <f>IF(U26="","",W26-Y26)</f>
        <v>-3</v>
      </c>
      <c r="AB26" s="160"/>
      <c r="AC26" s="155">
        <f>IF(U26="","",RANK(AT26,$AT$24:$AT$27,1))</f>
        <v>3</v>
      </c>
      <c r="AD26" s="156"/>
      <c r="AE26" s="5"/>
      <c r="AJ26" s="7">
        <f>AC26</f>
        <v>3</v>
      </c>
      <c r="AK26" s="6" t="e">
        <f>A26</f>
        <v>#REF!</v>
      </c>
      <c r="AM26" s="7">
        <f>COUNTIF(E26:T26,"○")</f>
        <v>1</v>
      </c>
      <c r="AN26" s="7">
        <f>COUNTIF(E26:T26,"△")</f>
        <v>0</v>
      </c>
      <c r="AO26" s="7"/>
      <c r="AP26" s="7"/>
      <c r="AQ26" s="7">
        <f>100*RANK(U26,$U$24:$U$27,0)</f>
        <v>200</v>
      </c>
      <c r="AR26" s="7">
        <f>10*RANK(AA26,$AA$24:$AA$27,0)</f>
        <v>20</v>
      </c>
      <c r="AS26" s="7">
        <f>1*RANK(W26,$W$24:$W$27,0)</f>
        <v>3</v>
      </c>
      <c r="AT26" s="7">
        <f>SUM(AQ26:AS26)</f>
        <v>223</v>
      </c>
    </row>
    <row r="27" spans="1:46" s="6" customFormat="1" ht="19.5" customHeight="1" thickBot="1">
      <c r="A27" s="161" t="e">
        <f>#REF!</f>
        <v>#REF!</v>
      </c>
      <c r="B27" s="162"/>
      <c r="C27" s="162"/>
      <c r="D27" s="162"/>
      <c r="E27" s="49" t="str">
        <f>IF(F27="","",IF(F27&gt;H27,"○",IF(F27&lt;H27,"●","△")))</f>
        <v>●</v>
      </c>
      <c r="F27" s="50">
        <f>IF(T24="","",T24)</f>
        <v>0</v>
      </c>
      <c r="G27" s="51" t="s">
        <v>44</v>
      </c>
      <c r="H27" s="52">
        <f>IF(R24="","",R24)</f>
        <v>4</v>
      </c>
      <c r="I27" s="49" t="str">
        <f>IF(J27="","",IF(J27&gt;L27,"○",IF(J27&lt;L27,"●","△")))</f>
        <v>●</v>
      </c>
      <c r="J27" s="50">
        <f>IF(T25="","",T25)</f>
        <v>0</v>
      </c>
      <c r="K27" s="51" t="s">
        <v>44</v>
      </c>
      <c r="L27" s="52">
        <f>IF(R25="","",R25)</f>
        <v>1</v>
      </c>
      <c r="M27" s="49" t="str">
        <f>IF(N27="","",IF(N27&gt;P27,"○",IF(N27&lt;P27,"●","△")))</f>
        <v>○</v>
      </c>
      <c r="N27" s="50">
        <f>IF(T26="","",T26)</f>
        <v>2</v>
      </c>
      <c r="O27" s="51" t="s">
        <v>44</v>
      </c>
      <c r="P27" s="52">
        <f>IF(R26="","",R26)</f>
        <v>0</v>
      </c>
      <c r="Q27" s="163"/>
      <c r="R27" s="163"/>
      <c r="S27" s="163"/>
      <c r="T27" s="163"/>
      <c r="U27" s="164">
        <f>IF(J24="","",AM27*3+AN27)</f>
        <v>3</v>
      </c>
      <c r="V27" s="165"/>
      <c r="W27" s="157">
        <f>IF(U27="","",T24+T25+T26)</f>
        <v>2</v>
      </c>
      <c r="X27" s="157"/>
      <c r="Y27" s="157">
        <f>IF(U27="","",R24+R25+R26)</f>
        <v>5</v>
      </c>
      <c r="Z27" s="157"/>
      <c r="AA27" s="157">
        <f>IF(U27="","",W27-Y27)</f>
        <v>-3</v>
      </c>
      <c r="AB27" s="157"/>
      <c r="AC27" s="158">
        <f>IF(U27="","",RANK(AT27,$AT$24:$AT$27,1))</f>
        <v>2</v>
      </c>
      <c r="AD27" s="159"/>
      <c r="AE27" s="5"/>
      <c r="AJ27" s="7">
        <f>AC27</f>
        <v>2</v>
      </c>
      <c r="AK27" s="6" t="e">
        <f>A27</f>
        <v>#REF!</v>
      </c>
      <c r="AM27" s="7">
        <f>COUNTIF(E27:T27,"○")</f>
        <v>1</v>
      </c>
      <c r="AN27" s="7">
        <f>COUNTIF(E27:T27,"△")</f>
        <v>0</v>
      </c>
      <c r="AO27" s="7"/>
      <c r="AP27" s="7"/>
      <c r="AQ27" s="7">
        <f>100*RANK(U27,$U$24:$U$27,0)</f>
        <v>200</v>
      </c>
      <c r="AR27" s="7">
        <f>10*RANK(AA27,$AA$24:$AA$27,0)</f>
        <v>20</v>
      </c>
      <c r="AS27" s="7">
        <f>1*RANK(W27,$W$24:$W$27,0)</f>
        <v>2</v>
      </c>
      <c r="AT27" s="7">
        <f>SUM(AQ27:AS27)</f>
        <v>222</v>
      </c>
    </row>
    <row r="28" spans="1:46" s="6" customFormat="1" ht="19.5" customHeight="1" thickBot="1" thickTop="1">
      <c r="A28" s="72"/>
      <c r="B28" s="72"/>
      <c r="C28" s="72"/>
      <c r="D28" s="7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5"/>
      <c r="AJ28" s="7"/>
      <c r="AM28" s="7"/>
      <c r="AN28" s="7"/>
      <c r="AO28" s="7"/>
      <c r="AP28" s="7"/>
      <c r="AQ28" s="7"/>
      <c r="AR28" s="7"/>
      <c r="AS28" s="7"/>
      <c r="AT28" s="7"/>
    </row>
    <row r="29" spans="1:46" s="6" customFormat="1" ht="19.5" customHeight="1" thickTop="1">
      <c r="A29" s="171" t="s">
        <v>6</v>
      </c>
      <c r="B29" s="172"/>
      <c r="C29" s="172"/>
      <c r="D29" s="172"/>
      <c r="E29" s="172" t="e">
        <f>A30</f>
        <v>#REF!</v>
      </c>
      <c r="F29" s="172"/>
      <c r="G29" s="172"/>
      <c r="H29" s="172"/>
      <c r="I29" s="172" t="e">
        <f>A31</f>
        <v>#REF!</v>
      </c>
      <c r="J29" s="172"/>
      <c r="K29" s="172"/>
      <c r="L29" s="172"/>
      <c r="M29" s="172" t="e">
        <f>A32</f>
        <v>#REF!</v>
      </c>
      <c r="N29" s="172"/>
      <c r="O29" s="172"/>
      <c r="P29" s="172"/>
      <c r="Q29" s="172" t="e">
        <f>A33</f>
        <v>#REF!</v>
      </c>
      <c r="R29" s="172"/>
      <c r="S29" s="172"/>
      <c r="T29" s="172"/>
      <c r="U29" s="173" t="s">
        <v>10</v>
      </c>
      <c r="V29" s="173"/>
      <c r="W29" s="173" t="s">
        <v>0</v>
      </c>
      <c r="X29" s="173"/>
      <c r="Y29" s="173" t="s">
        <v>1</v>
      </c>
      <c r="Z29" s="173"/>
      <c r="AA29" s="173" t="s">
        <v>2</v>
      </c>
      <c r="AB29" s="173"/>
      <c r="AC29" s="173" t="s">
        <v>3</v>
      </c>
      <c r="AD29" s="174"/>
      <c r="AE29" s="5"/>
      <c r="AJ29" s="7"/>
      <c r="AM29" s="7" t="s">
        <v>9</v>
      </c>
      <c r="AN29" s="18" t="s">
        <v>83</v>
      </c>
      <c r="AO29" s="18"/>
      <c r="AP29" s="7"/>
      <c r="AQ29" s="7" t="s">
        <v>10</v>
      </c>
      <c r="AR29" s="7" t="s">
        <v>2</v>
      </c>
      <c r="AS29" s="7" t="s">
        <v>0</v>
      </c>
      <c r="AT29" s="7" t="s">
        <v>4</v>
      </c>
    </row>
    <row r="30" spans="1:46" s="6" customFormat="1" ht="19.5" customHeight="1">
      <c r="A30" s="167" t="e">
        <f>#REF!</f>
        <v>#REF!</v>
      </c>
      <c r="B30" s="168"/>
      <c r="C30" s="168"/>
      <c r="D30" s="168"/>
      <c r="E30" s="166"/>
      <c r="F30" s="166"/>
      <c r="G30" s="166"/>
      <c r="H30" s="166"/>
      <c r="I30" s="46" t="str">
        <f>IF(J30="","",IF(J30&gt;L30,"○",IF(J30&lt;L30,"●","△")))</f>
        <v>○</v>
      </c>
      <c r="J30" s="17">
        <f>IF(F9="","",F9)</f>
        <v>8</v>
      </c>
      <c r="K30" s="47" t="s">
        <v>44</v>
      </c>
      <c r="L30" s="48">
        <f>IF(H9="","",H9)</f>
        <v>0</v>
      </c>
      <c r="M30" s="46" t="str">
        <f>IF(N30="","",IF(N30&gt;P30,"○",IF(N30&lt;P30,"●","△")))</f>
        <v>○</v>
      </c>
      <c r="N30" s="17">
        <f>IF(F15="","",F15)</f>
        <v>8</v>
      </c>
      <c r="O30" s="47" t="s">
        <v>44</v>
      </c>
      <c r="P30" s="48">
        <f>IF(H15="","",H15)</f>
        <v>0</v>
      </c>
      <c r="Q30" s="46" t="str">
        <f>IF(R30="","",IF(R30&gt;T30,"○",IF(R30&lt;T30,"●","△")))</f>
        <v>○</v>
      </c>
      <c r="R30" s="17">
        <f>IF(X11="","",X11)</f>
        <v>3</v>
      </c>
      <c r="S30" s="47" t="s">
        <v>44</v>
      </c>
      <c r="T30" s="48">
        <f>IF(Z11="","",Z11)</f>
        <v>0</v>
      </c>
      <c r="U30" s="160">
        <f>IF(J30="","",AM30*3+AN30)</f>
        <v>9</v>
      </c>
      <c r="V30" s="160"/>
      <c r="W30" s="160">
        <f>IF(U30="","",J30+N30+R30)</f>
        <v>19</v>
      </c>
      <c r="X30" s="160"/>
      <c r="Y30" s="160">
        <f>IF(U30="","",L30+P30+T30)</f>
        <v>0</v>
      </c>
      <c r="Z30" s="160"/>
      <c r="AA30" s="160">
        <f>IF(U30="","",W30-Y30)</f>
        <v>19</v>
      </c>
      <c r="AB30" s="160"/>
      <c r="AC30" s="155">
        <f>IF(U30="","",RANK(AT30,$AT$30:$AT$33,1))</f>
        <v>1</v>
      </c>
      <c r="AD30" s="156"/>
      <c r="AE30" s="5"/>
      <c r="AJ30" s="7">
        <f>AC30</f>
        <v>1</v>
      </c>
      <c r="AK30" s="6" t="e">
        <f>A30</f>
        <v>#REF!</v>
      </c>
      <c r="AM30" s="7">
        <f>COUNTIF(E30:T30,"○")</f>
        <v>3</v>
      </c>
      <c r="AN30" s="7">
        <f>COUNTIF(E30:T30,"△")</f>
        <v>0</v>
      </c>
      <c r="AO30" s="7"/>
      <c r="AP30" s="7"/>
      <c r="AQ30" s="7">
        <f>100*RANK(U30,$U$30:$U$33,0)</f>
        <v>100</v>
      </c>
      <c r="AR30" s="7">
        <f>10*RANK(AA30,$AA$30:$AA$33,0)</f>
        <v>10</v>
      </c>
      <c r="AS30" s="7">
        <f>1*RANK(W30,$W$30:$W$33,0)</f>
        <v>1</v>
      </c>
      <c r="AT30" s="7">
        <f>SUM(AQ30:AS30)</f>
        <v>111</v>
      </c>
    </row>
    <row r="31" spans="1:46" s="6" customFormat="1" ht="19.5" customHeight="1">
      <c r="A31" s="167" t="e">
        <f>#REF!</f>
        <v>#REF!</v>
      </c>
      <c r="B31" s="168"/>
      <c r="C31" s="168"/>
      <c r="D31" s="168"/>
      <c r="E31" s="46" t="str">
        <f>IF(F31="","",IF(F31&gt;H31,"○",IF(F31&lt;H31,"●","△")))</f>
        <v>●</v>
      </c>
      <c r="F31" s="17">
        <f>IF(L30="","",L30)</f>
        <v>0</v>
      </c>
      <c r="G31" s="47" t="s">
        <v>44</v>
      </c>
      <c r="H31" s="48">
        <f>IF(J30="","",J30)</f>
        <v>8</v>
      </c>
      <c r="I31" s="166"/>
      <c r="J31" s="166"/>
      <c r="K31" s="166"/>
      <c r="L31" s="166"/>
      <c r="M31" s="46" t="str">
        <f>IF(N31="","",IF(N31&gt;P31,"○",IF(N31&lt;P31,"●","△")))</f>
        <v>○</v>
      </c>
      <c r="N31" s="17">
        <f>IF(X12="","",X12)</f>
        <v>1</v>
      </c>
      <c r="O31" s="47" t="s">
        <v>44</v>
      </c>
      <c r="P31" s="48">
        <f>IF(Z12="","",Z12)</f>
        <v>0</v>
      </c>
      <c r="Q31" s="46" t="str">
        <f>IF(R31="","",IF(R31&gt;T31,"○",IF(R31&lt;T31,"●","△")))</f>
        <v>●</v>
      </c>
      <c r="R31" s="17">
        <f>IF(O15="","",O15)</f>
        <v>0</v>
      </c>
      <c r="S31" s="47" t="s">
        <v>44</v>
      </c>
      <c r="T31" s="48">
        <f>IF(Q15="","",Q15)</f>
        <v>3</v>
      </c>
      <c r="U31" s="160">
        <f>IF(J30="","",AM31*3+AN31)</f>
        <v>3</v>
      </c>
      <c r="V31" s="160"/>
      <c r="W31" s="160">
        <f>IF(U31="","",L30+N31+R31)</f>
        <v>1</v>
      </c>
      <c r="X31" s="160"/>
      <c r="Y31" s="160">
        <f>IF(U31="","",J30+P31+T31)</f>
        <v>11</v>
      </c>
      <c r="Z31" s="160"/>
      <c r="AA31" s="160">
        <f>IF(U31="","",W31-Y31)</f>
        <v>-10</v>
      </c>
      <c r="AB31" s="160"/>
      <c r="AC31" s="155">
        <f>IF(U31="","",RANK(AT31,$AT$30:$AT$33,1))</f>
        <v>3</v>
      </c>
      <c r="AD31" s="156"/>
      <c r="AE31" s="5"/>
      <c r="AJ31" s="7">
        <f>AC31</f>
        <v>3</v>
      </c>
      <c r="AK31" s="6" t="e">
        <f>A31</f>
        <v>#REF!</v>
      </c>
      <c r="AM31" s="7">
        <f>COUNTIF(E31:T31,"○")</f>
        <v>1</v>
      </c>
      <c r="AN31" s="7">
        <f>COUNTIF(E31:T31,"△")</f>
        <v>0</v>
      </c>
      <c r="AO31" s="7"/>
      <c r="AP31" s="7"/>
      <c r="AQ31" s="7">
        <f>100*RANK(U31,$U$30:$U$33,0)</f>
        <v>300</v>
      </c>
      <c r="AR31" s="7">
        <f>10*RANK(AA31,$AA$30:$AA$33,0)</f>
        <v>30</v>
      </c>
      <c r="AS31" s="7">
        <f>1*RANK(W31,$W$30:$W$33,0)</f>
        <v>3</v>
      </c>
      <c r="AT31" s="7">
        <f>SUM(AQ31:AS31)</f>
        <v>333</v>
      </c>
    </row>
    <row r="32" spans="1:46" s="6" customFormat="1" ht="19.5" customHeight="1">
      <c r="A32" s="167" t="e">
        <f>#REF!</f>
        <v>#REF!</v>
      </c>
      <c r="B32" s="168"/>
      <c r="C32" s="168"/>
      <c r="D32" s="168"/>
      <c r="E32" s="46" t="str">
        <f>IF(F32="","",IF(F32&gt;H32,"○",IF(F32&lt;H32,"●","△")))</f>
        <v>●</v>
      </c>
      <c r="F32" s="17">
        <f>IF(P30="","",P30)</f>
        <v>0</v>
      </c>
      <c r="G32" s="47" t="s">
        <v>44</v>
      </c>
      <c r="H32" s="48">
        <f>IF(N30="","",N30)</f>
        <v>8</v>
      </c>
      <c r="I32" s="46" t="str">
        <f>IF(J32="","",IF(J32&gt;L32,"○",IF(J32&lt;L32,"●","△")))</f>
        <v>●</v>
      </c>
      <c r="J32" s="17">
        <f>IF(P31="","",P31)</f>
        <v>0</v>
      </c>
      <c r="K32" s="47" t="s">
        <v>44</v>
      </c>
      <c r="L32" s="48">
        <f>IF(N31="","",N31)</f>
        <v>1</v>
      </c>
      <c r="M32" s="166"/>
      <c r="N32" s="166"/>
      <c r="O32" s="166"/>
      <c r="P32" s="166"/>
      <c r="Q32" s="46" t="str">
        <f>IF(R32="","",IF(R32&gt;T32,"○",IF(R32&lt;T32,"●","△")))</f>
        <v>●</v>
      </c>
      <c r="R32" s="17">
        <f>IF(F8="","",F8)</f>
        <v>0</v>
      </c>
      <c r="S32" s="47" t="s">
        <v>44</v>
      </c>
      <c r="T32" s="48">
        <f>IF(H8="","",H8)</f>
        <v>9</v>
      </c>
      <c r="U32" s="169">
        <f>IF(J30="","",AM32*3+AN32)</f>
        <v>0</v>
      </c>
      <c r="V32" s="170"/>
      <c r="W32" s="160">
        <f>IF(U32="","",P30+P31+R32)</f>
        <v>0</v>
      </c>
      <c r="X32" s="160"/>
      <c r="Y32" s="160">
        <f>IF(U32="","",N30+N31+T32)</f>
        <v>18</v>
      </c>
      <c r="Z32" s="160"/>
      <c r="AA32" s="160">
        <f>IF(U32="","",W32-Y32)</f>
        <v>-18</v>
      </c>
      <c r="AB32" s="160"/>
      <c r="AC32" s="155">
        <f>IF(U32="","",RANK(AT32,$AT$30:$AT$33,1))</f>
        <v>4</v>
      </c>
      <c r="AD32" s="156"/>
      <c r="AE32" s="5"/>
      <c r="AJ32" s="7">
        <f>AC32</f>
        <v>4</v>
      </c>
      <c r="AK32" s="6" t="e">
        <f>A32</f>
        <v>#REF!</v>
      </c>
      <c r="AM32" s="7">
        <f>COUNTIF(E32:T32,"○")</f>
        <v>0</v>
      </c>
      <c r="AN32" s="7">
        <f>COUNTIF(E32:T32,"△")</f>
        <v>0</v>
      </c>
      <c r="AO32" s="7"/>
      <c r="AP32" s="7"/>
      <c r="AQ32" s="7">
        <f>100*RANK(U32,$U$30:$U$33,0)</f>
        <v>400</v>
      </c>
      <c r="AR32" s="7">
        <f>10*RANK(AA32,$AA$30:$AA$33,0)</f>
        <v>40</v>
      </c>
      <c r="AS32" s="7">
        <f>1*RANK(W32,$W$30:$W$33,0)</f>
        <v>4</v>
      </c>
      <c r="AT32" s="7">
        <f>SUM(AQ32:AS32)</f>
        <v>444</v>
      </c>
    </row>
    <row r="33" spans="1:46" s="6" customFormat="1" ht="19.5" customHeight="1" thickBot="1">
      <c r="A33" s="161" t="e">
        <f>#REF!</f>
        <v>#REF!</v>
      </c>
      <c r="B33" s="162"/>
      <c r="C33" s="162"/>
      <c r="D33" s="162"/>
      <c r="E33" s="49" t="str">
        <f>IF(F33="","",IF(F33&gt;H33,"○",IF(F33&lt;H33,"●","△")))</f>
        <v>●</v>
      </c>
      <c r="F33" s="50">
        <f>IF(T30="","",T30)</f>
        <v>0</v>
      </c>
      <c r="G33" s="51" t="s">
        <v>44</v>
      </c>
      <c r="H33" s="52">
        <f>IF(R30="","",R30)</f>
        <v>3</v>
      </c>
      <c r="I33" s="49" t="str">
        <f>IF(J33="","",IF(J33&gt;L33,"○",IF(J33&lt;L33,"●","△")))</f>
        <v>○</v>
      </c>
      <c r="J33" s="50">
        <f>IF(T31="","",T31)</f>
        <v>3</v>
      </c>
      <c r="K33" s="51" t="s">
        <v>44</v>
      </c>
      <c r="L33" s="52">
        <f>IF(R31="","",R31)</f>
        <v>0</v>
      </c>
      <c r="M33" s="49" t="str">
        <f>IF(N33="","",IF(N33&gt;P33,"○",IF(N33&lt;P33,"●","△")))</f>
        <v>○</v>
      </c>
      <c r="N33" s="50">
        <f>IF(T32="","",T32)</f>
        <v>9</v>
      </c>
      <c r="O33" s="51" t="s">
        <v>44</v>
      </c>
      <c r="P33" s="52">
        <f>IF(R32="","",R32)</f>
        <v>0</v>
      </c>
      <c r="Q33" s="163"/>
      <c r="R33" s="163"/>
      <c r="S33" s="163"/>
      <c r="T33" s="163"/>
      <c r="U33" s="164">
        <f>IF(J30="","",AM33*3+AN33)</f>
        <v>6</v>
      </c>
      <c r="V33" s="165"/>
      <c r="W33" s="157">
        <f>IF(U33="","",T30+T31+T32)</f>
        <v>12</v>
      </c>
      <c r="X33" s="157"/>
      <c r="Y33" s="157">
        <f>IF(U33="","",R30+R31+R32)</f>
        <v>3</v>
      </c>
      <c r="Z33" s="157"/>
      <c r="AA33" s="157">
        <f>IF(U33="","",W33-Y33)</f>
        <v>9</v>
      </c>
      <c r="AB33" s="157"/>
      <c r="AC33" s="158">
        <f>IF(U33="","",RANK(AT33,$AT$30:$AT$33,1))</f>
        <v>2</v>
      </c>
      <c r="AD33" s="159"/>
      <c r="AE33" s="5"/>
      <c r="AJ33" s="7">
        <f>AC33</f>
        <v>2</v>
      </c>
      <c r="AK33" s="6" t="e">
        <f>A33</f>
        <v>#REF!</v>
      </c>
      <c r="AM33" s="7">
        <f>COUNTIF(E33:T33,"○")</f>
        <v>2</v>
      </c>
      <c r="AN33" s="7">
        <f>COUNTIF(E33:T33,"△")</f>
        <v>0</v>
      </c>
      <c r="AO33" s="7"/>
      <c r="AP33" s="7"/>
      <c r="AQ33" s="7">
        <f>100*RANK(U33,$U$30:$U$33,0)</f>
        <v>200</v>
      </c>
      <c r="AR33" s="7">
        <f>10*RANK(AA33,$AA$30:$AA$33,0)</f>
        <v>20</v>
      </c>
      <c r="AS33" s="7">
        <f>1*RANK(W33,$W$30:$W$33,0)</f>
        <v>2</v>
      </c>
      <c r="AT33" s="7">
        <f>SUM(AQ33:AS33)</f>
        <v>222</v>
      </c>
    </row>
    <row r="34" spans="1:46" s="6" customFormat="1" ht="19.5" customHeight="1" thickBot="1" thickTop="1">
      <c r="A34" s="72"/>
      <c r="B34" s="72"/>
      <c r="C34" s="72"/>
      <c r="D34" s="7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5"/>
      <c r="AJ34" s="7"/>
      <c r="AM34" s="7"/>
      <c r="AN34" s="7"/>
      <c r="AO34" s="7"/>
      <c r="AP34" s="7"/>
      <c r="AQ34" s="7"/>
      <c r="AR34" s="7"/>
      <c r="AS34" s="7"/>
      <c r="AT34" s="7"/>
    </row>
    <row r="35" spans="1:46" s="6" customFormat="1" ht="19.5" customHeight="1" thickTop="1">
      <c r="A35" s="171" t="s">
        <v>7</v>
      </c>
      <c r="B35" s="172"/>
      <c r="C35" s="172"/>
      <c r="D35" s="172"/>
      <c r="E35" s="172" t="e">
        <f>A36</f>
        <v>#REF!</v>
      </c>
      <c r="F35" s="172"/>
      <c r="G35" s="172"/>
      <c r="H35" s="172"/>
      <c r="I35" s="172" t="e">
        <f>A37</f>
        <v>#REF!</v>
      </c>
      <c r="J35" s="172"/>
      <c r="K35" s="172"/>
      <c r="L35" s="172"/>
      <c r="M35" s="172" t="e">
        <f>A38</f>
        <v>#REF!</v>
      </c>
      <c r="N35" s="172"/>
      <c r="O35" s="172"/>
      <c r="P35" s="172"/>
      <c r="Q35" s="172" t="e">
        <f>A39</f>
        <v>#REF!</v>
      </c>
      <c r="R35" s="172"/>
      <c r="S35" s="172"/>
      <c r="T35" s="172"/>
      <c r="U35" s="173" t="s">
        <v>10</v>
      </c>
      <c r="V35" s="173"/>
      <c r="W35" s="173" t="s">
        <v>0</v>
      </c>
      <c r="X35" s="173"/>
      <c r="Y35" s="173" t="s">
        <v>1</v>
      </c>
      <c r="Z35" s="173"/>
      <c r="AA35" s="173" t="s">
        <v>2</v>
      </c>
      <c r="AB35" s="173"/>
      <c r="AC35" s="173" t="s">
        <v>3</v>
      </c>
      <c r="AD35" s="174"/>
      <c r="AE35" s="5"/>
      <c r="AJ35" s="7"/>
      <c r="AM35" s="7" t="s">
        <v>9</v>
      </c>
      <c r="AN35" s="18" t="s">
        <v>83</v>
      </c>
      <c r="AO35" s="18"/>
      <c r="AP35" s="7"/>
      <c r="AQ35" s="7" t="s">
        <v>10</v>
      </c>
      <c r="AR35" s="7" t="s">
        <v>2</v>
      </c>
      <c r="AS35" s="7" t="s">
        <v>0</v>
      </c>
      <c r="AT35" s="7" t="s">
        <v>4</v>
      </c>
    </row>
    <row r="36" spans="1:46" s="6" customFormat="1" ht="19.5" customHeight="1">
      <c r="A36" s="167" t="e">
        <f>#REF!</f>
        <v>#REF!</v>
      </c>
      <c r="B36" s="168"/>
      <c r="C36" s="168"/>
      <c r="D36" s="168"/>
      <c r="E36" s="166"/>
      <c r="F36" s="166"/>
      <c r="G36" s="166"/>
      <c r="H36" s="166"/>
      <c r="I36" s="46" t="str">
        <f>IF(J36="","",IF(J36&gt;L36,"○",IF(J36&lt;L36,"●","△")))</f>
        <v>●</v>
      </c>
      <c r="J36" s="17">
        <f>IF(O14="","",O14)</f>
        <v>0</v>
      </c>
      <c r="K36" s="47" t="s">
        <v>44</v>
      </c>
      <c r="L36" s="48">
        <f>IF(Q14="","",Q14)</f>
        <v>3</v>
      </c>
      <c r="M36" s="46" t="str">
        <f>IF(N36="","",IF(N36&gt;P36,"○",IF(N36&lt;P36,"●","△")))</f>
        <v>●</v>
      </c>
      <c r="N36" s="17">
        <f>IF(F12="","",F12)</f>
        <v>0</v>
      </c>
      <c r="O36" s="47" t="s">
        <v>44</v>
      </c>
      <c r="P36" s="48">
        <f>IF(H12="","",H12)</f>
        <v>4</v>
      </c>
      <c r="Q36" s="46" t="str">
        <f>IF(R36="","",IF(R36&gt;T36,"○",IF(R36&lt;T36,"●","△")))</f>
        <v>●</v>
      </c>
      <c r="R36" s="17">
        <f>IF(O9="","",O9)</f>
        <v>0</v>
      </c>
      <c r="S36" s="47" t="s">
        <v>44</v>
      </c>
      <c r="T36" s="48">
        <f>IF(Q9="","",Q9)</f>
        <v>2</v>
      </c>
      <c r="U36" s="160">
        <f>IF(J36="","",AM36*3+AN36)</f>
        <v>0</v>
      </c>
      <c r="V36" s="160"/>
      <c r="W36" s="160">
        <f>IF(U36="","",J36+N36+R36)</f>
        <v>0</v>
      </c>
      <c r="X36" s="160"/>
      <c r="Y36" s="160">
        <f>IF(U36="","",L36+P36+T36)</f>
        <v>9</v>
      </c>
      <c r="Z36" s="160"/>
      <c r="AA36" s="160">
        <f>IF(U36="","",W36-Y36)</f>
        <v>-9</v>
      </c>
      <c r="AB36" s="160"/>
      <c r="AC36" s="155">
        <f>IF(U36="","",RANK(AT36,$AT$36:$AT$39,1))</f>
        <v>4</v>
      </c>
      <c r="AD36" s="156"/>
      <c r="AE36" s="5"/>
      <c r="AJ36" s="7">
        <f>AC36</f>
        <v>4</v>
      </c>
      <c r="AK36" s="6" t="e">
        <f>A36</f>
        <v>#REF!</v>
      </c>
      <c r="AM36" s="7">
        <f>COUNTIF(E36:T36,"○")</f>
        <v>0</v>
      </c>
      <c r="AN36" s="7">
        <f>COUNTIF(E36:T36,"△")</f>
        <v>0</v>
      </c>
      <c r="AO36" s="7"/>
      <c r="AP36" s="7"/>
      <c r="AQ36" s="7">
        <f>100*RANK(U36,$U$36:$U$39,0)</f>
        <v>400</v>
      </c>
      <c r="AR36" s="7">
        <f>10*RANK(AA36,$AA$36:$AA$39,0)</f>
        <v>40</v>
      </c>
      <c r="AS36" s="7">
        <f>1*RANK(W36,$W$36:$W$39,0)</f>
        <v>4</v>
      </c>
      <c r="AT36" s="7">
        <f>SUM(AQ36:AS36)</f>
        <v>444</v>
      </c>
    </row>
    <row r="37" spans="1:46" s="6" customFormat="1" ht="19.5" customHeight="1">
      <c r="A37" s="167" t="e">
        <f>#REF!</f>
        <v>#REF!</v>
      </c>
      <c r="B37" s="168"/>
      <c r="C37" s="168"/>
      <c r="D37" s="168"/>
      <c r="E37" s="46" t="str">
        <f>IF(F37="","",IF(F37&gt;H37,"○",IF(F37&lt;H37,"●","△")))</f>
        <v>○</v>
      </c>
      <c r="F37" s="17">
        <f>IF(L36="","",L36)</f>
        <v>3</v>
      </c>
      <c r="G37" s="47" t="s">
        <v>44</v>
      </c>
      <c r="H37" s="48">
        <f>IF(J36="","",J36)</f>
        <v>0</v>
      </c>
      <c r="I37" s="166"/>
      <c r="J37" s="166"/>
      <c r="K37" s="166"/>
      <c r="L37" s="166"/>
      <c r="M37" s="46" t="str">
        <f>IF(N37="","",IF(N37&gt;P37,"○",IF(N37&lt;P37,"●","△")))</f>
        <v>●</v>
      </c>
      <c r="N37" s="17">
        <f>IF(O8="","",O8)</f>
        <v>0</v>
      </c>
      <c r="O37" s="47" t="s">
        <v>44</v>
      </c>
      <c r="P37" s="48">
        <f>IF(Q8="","",Q8)</f>
        <v>3</v>
      </c>
      <c r="Q37" s="46" t="str">
        <f>IF(R37="","",IF(R37&gt;T37,"○",IF(R37&lt;T37,"●","△")))</f>
        <v>●</v>
      </c>
      <c r="R37" s="17">
        <f>IF(O12="","",O12)</f>
        <v>0</v>
      </c>
      <c r="S37" s="47" t="s">
        <v>44</v>
      </c>
      <c r="T37" s="48">
        <f>IF(Q12="","",Q12)</f>
        <v>1</v>
      </c>
      <c r="U37" s="160">
        <f>IF(J36="","",AM37*3+AN37)</f>
        <v>3</v>
      </c>
      <c r="V37" s="160"/>
      <c r="W37" s="160">
        <f>IF(U37="","",L36+N37+R37)</f>
        <v>3</v>
      </c>
      <c r="X37" s="160"/>
      <c r="Y37" s="160">
        <f>IF(U37="","",J36+P37+T37)</f>
        <v>4</v>
      </c>
      <c r="Z37" s="160"/>
      <c r="AA37" s="160">
        <f>IF(U37="","",W37-Y37)</f>
        <v>-1</v>
      </c>
      <c r="AB37" s="160"/>
      <c r="AC37" s="155">
        <f>IF(U37="","",RANK(AT37,$AT$36:$AT$39,1))</f>
        <v>3</v>
      </c>
      <c r="AD37" s="156"/>
      <c r="AE37" s="5"/>
      <c r="AJ37" s="7">
        <f>AC37</f>
        <v>3</v>
      </c>
      <c r="AK37" s="6" t="e">
        <f>A37</f>
        <v>#REF!</v>
      </c>
      <c r="AM37" s="7">
        <f>COUNTIF(E37:T37,"○")</f>
        <v>1</v>
      </c>
      <c r="AN37" s="7">
        <f>COUNTIF(E37:T37,"△")</f>
        <v>0</v>
      </c>
      <c r="AO37" s="7"/>
      <c r="AP37" s="7"/>
      <c r="AQ37" s="7">
        <f>100*RANK(U37,$U$36:$U$39,0)</f>
        <v>300</v>
      </c>
      <c r="AR37" s="7">
        <f>10*RANK(AA37,$AA$36:$AA$39,0)</f>
        <v>20</v>
      </c>
      <c r="AS37" s="7">
        <f>1*RANK(W37,$W$36:$W$39,0)</f>
        <v>2</v>
      </c>
      <c r="AT37" s="7">
        <f>SUM(AQ37:AS37)</f>
        <v>322</v>
      </c>
    </row>
    <row r="38" spans="1:46" s="6" customFormat="1" ht="19.5" customHeight="1">
      <c r="A38" s="167" t="e">
        <f>#REF!</f>
        <v>#REF!</v>
      </c>
      <c r="B38" s="168"/>
      <c r="C38" s="168"/>
      <c r="D38" s="168"/>
      <c r="E38" s="46" t="str">
        <f>IF(F38="","",IF(F38&gt;H38,"○",IF(F38&lt;H38,"●","△")))</f>
        <v>○</v>
      </c>
      <c r="F38" s="17">
        <f>IF(P36="","",P36)</f>
        <v>4</v>
      </c>
      <c r="G38" s="47" t="s">
        <v>44</v>
      </c>
      <c r="H38" s="48">
        <f>IF(N36="","",N36)</f>
        <v>0</v>
      </c>
      <c r="I38" s="46" t="str">
        <f>IF(J38="","",IF(J38&gt;L38,"○",IF(J38&lt;L38,"●","△")))</f>
        <v>○</v>
      </c>
      <c r="J38" s="17">
        <f>IF(P37="","",P37)</f>
        <v>3</v>
      </c>
      <c r="K38" s="47" t="s">
        <v>44</v>
      </c>
      <c r="L38" s="48">
        <f>IF(N37="","",N37)</f>
        <v>0</v>
      </c>
      <c r="M38" s="166"/>
      <c r="N38" s="166"/>
      <c r="O38" s="166"/>
      <c r="P38" s="166"/>
      <c r="Q38" s="46" t="str">
        <f>IF(R38="","",IF(R38&gt;T38,"○",IF(R38&lt;T38,"●","△")))</f>
        <v>○</v>
      </c>
      <c r="R38" s="17">
        <f>IF(X15="","",X15)</f>
        <v>4</v>
      </c>
      <c r="S38" s="47" t="s">
        <v>44</v>
      </c>
      <c r="T38" s="48">
        <f>IF(Z15="","",Z15)</f>
        <v>0</v>
      </c>
      <c r="U38" s="169">
        <f>IF(J36="","",AM38*3+AN38)</f>
        <v>9</v>
      </c>
      <c r="V38" s="170"/>
      <c r="W38" s="160">
        <f>IF(U38="","",P36+P37+R38)</f>
        <v>11</v>
      </c>
      <c r="X38" s="160"/>
      <c r="Y38" s="160">
        <f>IF(U38="","",N36+N37+T38)</f>
        <v>0</v>
      </c>
      <c r="Z38" s="160"/>
      <c r="AA38" s="160">
        <f>IF(U38="","",W38-Y38)</f>
        <v>11</v>
      </c>
      <c r="AB38" s="160"/>
      <c r="AC38" s="155">
        <f>IF(U38="","",RANK(AT38,$AT$36:$AT$39,1))</f>
        <v>1</v>
      </c>
      <c r="AD38" s="156"/>
      <c r="AE38" s="5"/>
      <c r="AJ38" s="7">
        <f>AC38</f>
        <v>1</v>
      </c>
      <c r="AK38" s="6" t="e">
        <f>A38</f>
        <v>#REF!</v>
      </c>
      <c r="AM38" s="7">
        <f>COUNTIF(E38:T38,"○")</f>
        <v>3</v>
      </c>
      <c r="AN38" s="7">
        <f>COUNTIF(E38:T38,"△")</f>
        <v>0</v>
      </c>
      <c r="AO38" s="7"/>
      <c r="AP38" s="7"/>
      <c r="AQ38" s="7">
        <f>100*RANK(U38,$U$36:$U$39,0)</f>
        <v>100</v>
      </c>
      <c r="AR38" s="7">
        <f>10*RANK(AA38,$AA$36:$AA$39,0)</f>
        <v>10</v>
      </c>
      <c r="AS38" s="7">
        <f>1*RANK(W38,$W$36:$W$39,0)</f>
        <v>1</v>
      </c>
      <c r="AT38" s="7">
        <f>SUM(AQ38:AS38)</f>
        <v>111</v>
      </c>
    </row>
    <row r="39" spans="1:46" s="6" customFormat="1" ht="19.5" customHeight="1" thickBot="1">
      <c r="A39" s="161" t="e">
        <f>#REF!</f>
        <v>#REF!</v>
      </c>
      <c r="B39" s="162"/>
      <c r="C39" s="162"/>
      <c r="D39" s="162"/>
      <c r="E39" s="49" t="str">
        <f>IF(F39="","",IF(F39&gt;H39,"○",IF(F39&lt;H39,"●","△")))</f>
        <v>○</v>
      </c>
      <c r="F39" s="50">
        <f>IF(T36="","",T36)</f>
        <v>2</v>
      </c>
      <c r="G39" s="51" t="s">
        <v>44</v>
      </c>
      <c r="H39" s="52">
        <f>IF(R36="","",R36)</f>
        <v>0</v>
      </c>
      <c r="I39" s="49" t="str">
        <f>IF(J39="","",IF(J39&gt;L39,"○",IF(J39&lt;L39,"●","△")))</f>
        <v>○</v>
      </c>
      <c r="J39" s="50">
        <f>IF(T37="","",T37)</f>
        <v>1</v>
      </c>
      <c r="K39" s="51" t="s">
        <v>44</v>
      </c>
      <c r="L39" s="52">
        <f>IF(R37="","",R37)</f>
        <v>0</v>
      </c>
      <c r="M39" s="49" t="str">
        <f>IF(N39="","",IF(N39&gt;P39,"○",IF(N39&lt;P39,"●","△")))</f>
        <v>●</v>
      </c>
      <c r="N39" s="50">
        <f>IF(T38="","",T38)</f>
        <v>0</v>
      </c>
      <c r="O39" s="51" t="s">
        <v>44</v>
      </c>
      <c r="P39" s="52">
        <f>IF(R38="","",R38)</f>
        <v>4</v>
      </c>
      <c r="Q39" s="163"/>
      <c r="R39" s="163"/>
      <c r="S39" s="163"/>
      <c r="T39" s="163"/>
      <c r="U39" s="164">
        <f>IF(J36="","",AM39*3+AN39)</f>
        <v>6</v>
      </c>
      <c r="V39" s="165"/>
      <c r="W39" s="157">
        <f>IF(U39="","",T36+T37+T38)</f>
        <v>3</v>
      </c>
      <c r="X39" s="157"/>
      <c r="Y39" s="157">
        <f>IF(U39="","",R36+R37+R38)</f>
        <v>4</v>
      </c>
      <c r="Z39" s="157"/>
      <c r="AA39" s="157">
        <f>IF(U39="","",W39-Y39)</f>
        <v>-1</v>
      </c>
      <c r="AB39" s="157"/>
      <c r="AC39" s="158">
        <f>IF(U39="","",RANK(AT39,$AT$36:$AT$39,1))</f>
        <v>2</v>
      </c>
      <c r="AD39" s="159"/>
      <c r="AE39" s="5"/>
      <c r="AJ39" s="7">
        <f>AC39</f>
        <v>2</v>
      </c>
      <c r="AK39" s="6" t="e">
        <f>A39</f>
        <v>#REF!</v>
      </c>
      <c r="AM39" s="7">
        <f>COUNTIF(E39:T39,"○")</f>
        <v>2</v>
      </c>
      <c r="AN39" s="7">
        <f>COUNTIF(E39:T39,"△")</f>
        <v>0</v>
      </c>
      <c r="AO39" s="7"/>
      <c r="AP39" s="7"/>
      <c r="AQ39" s="7">
        <f>100*RANK(U39,$U$36:$U$39,0)</f>
        <v>200</v>
      </c>
      <c r="AR39" s="7">
        <f>10*RANK(AA39,$AA$36:$AA$39,0)</f>
        <v>20</v>
      </c>
      <c r="AS39" s="7">
        <f>1*RANK(W39,$W$36:$W$39,0)</f>
        <v>2</v>
      </c>
      <c r="AT39" s="7">
        <f>SUM(AQ39:AS39)</f>
        <v>222</v>
      </c>
    </row>
    <row r="40" spans="1:46" s="6" customFormat="1" ht="12" customHeight="1" thickTop="1">
      <c r="A40" s="9"/>
      <c r="B40" s="10"/>
      <c r="C40" s="9"/>
      <c r="D40" s="9"/>
      <c r="E40" s="9"/>
      <c r="F40" s="11"/>
      <c r="G40" s="9"/>
      <c r="H40" s="10"/>
      <c r="I40" s="9"/>
      <c r="J40" s="11"/>
      <c r="K40" s="9"/>
      <c r="L40" s="10"/>
      <c r="M40" s="9"/>
      <c r="N40" s="11"/>
      <c r="O40" s="9"/>
      <c r="P40" s="1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5"/>
      <c r="AJ40" s="7"/>
      <c r="AM40" s="7"/>
      <c r="AN40" s="7"/>
      <c r="AO40" s="7"/>
      <c r="AP40" s="7"/>
      <c r="AQ40" s="7"/>
      <c r="AR40" s="7"/>
      <c r="AS40" s="7"/>
      <c r="AT40" s="7"/>
    </row>
    <row r="41" spans="1:46" s="6" customFormat="1" ht="12" customHeight="1">
      <c r="A41" s="9"/>
      <c r="B41" s="10"/>
      <c r="C41" s="9"/>
      <c r="D41" s="9"/>
      <c r="E41" s="9"/>
      <c r="F41" s="11"/>
      <c r="G41" s="9"/>
      <c r="H41" s="10"/>
      <c r="I41" s="9"/>
      <c r="J41" s="11"/>
      <c r="K41" s="9"/>
      <c r="L41" s="10"/>
      <c r="M41" s="9"/>
      <c r="N41" s="11"/>
      <c r="O41" s="9"/>
      <c r="P41" s="1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5"/>
      <c r="AJ41" s="7"/>
      <c r="AM41" s="7"/>
      <c r="AN41" s="7"/>
      <c r="AO41" s="7"/>
      <c r="AP41" s="7"/>
      <c r="AQ41" s="7"/>
      <c r="AR41" s="7"/>
      <c r="AS41" s="7"/>
      <c r="AT41" s="7"/>
    </row>
    <row r="42" spans="1:46" s="6" customFormat="1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J42" s="7"/>
      <c r="AM42" s="7"/>
      <c r="AN42" s="7"/>
      <c r="AO42" s="7"/>
      <c r="AP42" s="7"/>
      <c r="AQ42" s="7"/>
      <c r="AR42" s="7"/>
      <c r="AS42" s="7"/>
      <c r="AT42" s="7"/>
    </row>
    <row r="43" spans="1:46" s="6" customFormat="1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J43" s="7"/>
      <c r="AM43" s="7"/>
      <c r="AN43" s="7"/>
      <c r="AO43" s="7"/>
      <c r="AP43" s="7"/>
      <c r="AQ43" s="7"/>
      <c r="AR43" s="7"/>
      <c r="AS43" s="7"/>
      <c r="AT43" s="7"/>
    </row>
    <row r="44" spans="1:3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</sheetData>
  <sheetProtection/>
  <mergeCells count="253">
    <mergeCell ref="T6:U6"/>
    <mergeCell ref="M7:N7"/>
    <mergeCell ref="R7:S7"/>
    <mergeCell ref="T7:U7"/>
    <mergeCell ref="M8:N8"/>
    <mergeCell ref="R8:S8"/>
    <mergeCell ref="T8:U8"/>
    <mergeCell ref="V14:W14"/>
    <mergeCell ref="AA14:AB14"/>
    <mergeCell ref="AC14:AD14"/>
    <mergeCell ref="V13:W13"/>
    <mergeCell ref="AA15:AB15"/>
    <mergeCell ref="AC15:AD15"/>
    <mergeCell ref="V15:W15"/>
    <mergeCell ref="AA13:AB13"/>
    <mergeCell ref="AC13:AD13"/>
    <mergeCell ref="M15:N15"/>
    <mergeCell ref="R15:S15"/>
    <mergeCell ref="T15:U15"/>
    <mergeCell ref="AA8:AB8"/>
    <mergeCell ref="AC8:AD8"/>
    <mergeCell ref="V7:W7"/>
    <mergeCell ref="AA9:AB9"/>
    <mergeCell ref="V9:W9"/>
    <mergeCell ref="AA11:AB11"/>
    <mergeCell ref="AC11:AD11"/>
    <mergeCell ref="V12:W12"/>
    <mergeCell ref="AA12:AB12"/>
    <mergeCell ref="AC12:AD12"/>
    <mergeCell ref="AC6:AD6"/>
    <mergeCell ref="T9:U9"/>
    <mergeCell ref="M13:N13"/>
    <mergeCell ref="R13:S13"/>
    <mergeCell ref="T13:U13"/>
    <mergeCell ref="V8:W8"/>
    <mergeCell ref="M6:S6"/>
    <mergeCell ref="V5:AD5"/>
    <mergeCell ref="T11:U11"/>
    <mergeCell ref="AC9:AD9"/>
    <mergeCell ref="V10:W10"/>
    <mergeCell ref="AA10:AB10"/>
    <mergeCell ref="AC10:AD10"/>
    <mergeCell ref="V11:W11"/>
    <mergeCell ref="AC7:AD7"/>
    <mergeCell ref="AA7:AB7"/>
    <mergeCell ref="T10:U10"/>
    <mergeCell ref="D9:E9"/>
    <mergeCell ref="I9:J9"/>
    <mergeCell ref="M12:N12"/>
    <mergeCell ref="R12:S12"/>
    <mergeCell ref="A5:A6"/>
    <mergeCell ref="B5:C6"/>
    <mergeCell ref="M5:U5"/>
    <mergeCell ref="T12:U12"/>
    <mergeCell ref="M11:N11"/>
    <mergeCell ref="R11:S11"/>
    <mergeCell ref="I10:J10"/>
    <mergeCell ref="I11:J11"/>
    <mergeCell ref="I12:J12"/>
    <mergeCell ref="M9:N9"/>
    <mergeCell ref="R9:S9"/>
    <mergeCell ref="M10:N10"/>
    <mergeCell ref="R10:S10"/>
    <mergeCell ref="AC21:AD21"/>
    <mergeCell ref="Y21:Z21"/>
    <mergeCell ref="AA18:AB18"/>
    <mergeCell ref="AC18:AD18"/>
    <mergeCell ref="Y19:Z19"/>
    <mergeCell ref="AC19:AD19"/>
    <mergeCell ref="AA19:AB19"/>
    <mergeCell ref="W23:X23"/>
    <mergeCell ref="Y23:Z23"/>
    <mergeCell ref="AA23:AB23"/>
    <mergeCell ref="I13:J13"/>
    <mergeCell ref="I14:J14"/>
    <mergeCell ref="AA21:AB21"/>
    <mergeCell ref="W19:X19"/>
    <mergeCell ref="M14:N14"/>
    <mergeCell ref="R14:S14"/>
    <mergeCell ref="T14:U14"/>
    <mergeCell ref="AC23:AD23"/>
    <mergeCell ref="AC20:AD20"/>
    <mergeCell ref="A21:D21"/>
    <mergeCell ref="U21:V21"/>
    <mergeCell ref="W21:X21"/>
    <mergeCell ref="W20:X20"/>
    <mergeCell ref="M20:P20"/>
    <mergeCell ref="Q21:T21"/>
    <mergeCell ref="AA20:AB20"/>
    <mergeCell ref="Y20:Z20"/>
    <mergeCell ref="U18:V18"/>
    <mergeCell ref="U19:V19"/>
    <mergeCell ref="U20:V20"/>
    <mergeCell ref="A19:D19"/>
    <mergeCell ref="A20:D20"/>
    <mergeCell ref="E18:H18"/>
    <mergeCell ref="I19:L19"/>
    <mergeCell ref="AA17:AB17"/>
    <mergeCell ref="AC17:AD17"/>
    <mergeCell ref="A18:D18"/>
    <mergeCell ref="W18:X18"/>
    <mergeCell ref="Y18:Z18"/>
    <mergeCell ref="Q17:T17"/>
    <mergeCell ref="U17:V17"/>
    <mergeCell ref="W17:X17"/>
    <mergeCell ref="Y17:Z17"/>
    <mergeCell ref="A17:D17"/>
    <mergeCell ref="M17:P17"/>
    <mergeCell ref="D5:L5"/>
    <mergeCell ref="K7:L7"/>
    <mergeCell ref="K8:L8"/>
    <mergeCell ref="K9:L9"/>
    <mergeCell ref="K10:L10"/>
    <mergeCell ref="K11:L11"/>
    <mergeCell ref="K12:L12"/>
    <mergeCell ref="D10:E10"/>
    <mergeCell ref="D11:E11"/>
    <mergeCell ref="K13:L13"/>
    <mergeCell ref="K14:L14"/>
    <mergeCell ref="B12:C12"/>
    <mergeCell ref="K15:L15"/>
    <mergeCell ref="E17:H17"/>
    <mergeCell ref="I17:L17"/>
    <mergeCell ref="D12:E12"/>
    <mergeCell ref="D13:E13"/>
    <mergeCell ref="D14:E14"/>
    <mergeCell ref="D15:E15"/>
    <mergeCell ref="I7:J7"/>
    <mergeCell ref="D6:J6"/>
    <mergeCell ref="D8:E8"/>
    <mergeCell ref="B13:C13"/>
    <mergeCell ref="B15:C15"/>
    <mergeCell ref="B11:C11"/>
    <mergeCell ref="B10:C10"/>
    <mergeCell ref="B14:C14"/>
    <mergeCell ref="I15:J15"/>
    <mergeCell ref="I8:J8"/>
    <mergeCell ref="A24:D24"/>
    <mergeCell ref="E24:H24"/>
    <mergeCell ref="U24:V24"/>
    <mergeCell ref="W24:X24"/>
    <mergeCell ref="B9:C9"/>
    <mergeCell ref="V6:AB6"/>
    <mergeCell ref="B7:C7"/>
    <mergeCell ref="B8:C8"/>
    <mergeCell ref="K6:L6"/>
    <mergeCell ref="D7:E7"/>
    <mergeCell ref="W25:X25"/>
    <mergeCell ref="Q23:T23"/>
    <mergeCell ref="A25:D25"/>
    <mergeCell ref="I25:L25"/>
    <mergeCell ref="U25:V25"/>
    <mergeCell ref="A23:D23"/>
    <mergeCell ref="E23:H23"/>
    <mergeCell ref="I23:L23"/>
    <mergeCell ref="M23:P23"/>
    <mergeCell ref="U23:V23"/>
    <mergeCell ref="AA24:AB24"/>
    <mergeCell ref="AC24:AD24"/>
    <mergeCell ref="AA25:AB25"/>
    <mergeCell ref="AC25:AD25"/>
    <mergeCell ref="Y24:Z24"/>
    <mergeCell ref="Y26:Z26"/>
    <mergeCell ref="AA26:AB26"/>
    <mergeCell ref="Y25:Z25"/>
    <mergeCell ref="AA27:AB27"/>
    <mergeCell ref="AC27:AD27"/>
    <mergeCell ref="A26:D26"/>
    <mergeCell ref="M26:P26"/>
    <mergeCell ref="U26:V26"/>
    <mergeCell ref="W26:X26"/>
    <mergeCell ref="A29:D29"/>
    <mergeCell ref="E29:H29"/>
    <mergeCell ref="I29:L29"/>
    <mergeCell ref="M29:P29"/>
    <mergeCell ref="AC26:AD26"/>
    <mergeCell ref="A27:D27"/>
    <mergeCell ref="Q27:T27"/>
    <mergeCell ref="U27:V27"/>
    <mergeCell ref="W27:X27"/>
    <mergeCell ref="Y27:Z27"/>
    <mergeCell ref="Y30:Z30"/>
    <mergeCell ref="AA30:AB30"/>
    <mergeCell ref="AC30:AD30"/>
    <mergeCell ref="Q29:T29"/>
    <mergeCell ref="U29:V29"/>
    <mergeCell ref="W29:X29"/>
    <mergeCell ref="Y29:Z29"/>
    <mergeCell ref="AA32:AB32"/>
    <mergeCell ref="AC32:AD32"/>
    <mergeCell ref="A31:D31"/>
    <mergeCell ref="I31:L31"/>
    <mergeCell ref="AA29:AB29"/>
    <mergeCell ref="AC29:AD29"/>
    <mergeCell ref="A30:D30"/>
    <mergeCell ref="E30:H30"/>
    <mergeCell ref="U30:V30"/>
    <mergeCell ref="W30:X30"/>
    <mergeCell ref="Y31:Z31"/>
    <mergeCell ref="AA31:AB31"/>
    <mergeCell ref="U31:V31"/>
    <mergeCell ref="W31:X31"/>
    <mergeCell ref="AC31:AD31"/>
    <mergeCell ref="A32:D32"/>
    <mergeCell ref="M32:P32"/>
    <mergeCell ref="U32:V32"/>
    <mergeCell ref="W32:X32"/>
    <mergeCell ref="Y32:Z32"/>
    <mergeCell ref="AC35:AD35"/>
    <mergeCell ref="A33:D33"/>
    <mergeCell ref="Q33:T33"/>
    <mergeCell ref="U33:V33"/>
    <mergeCell ref="W33:X33"/>
    <mergeCell ref="Y33:Z33"/>
    <mergeCell ref="AA33:AB33"/>
    <mergeCell ref="Y35:Z35"/>
    <mergeCell ref="AA35:AB35"/>
    <mergeCell ref="W36:X36"/>
    <mergeCell ref="Y36:Z36"/>
    <mergeCell ref="AC33:AD33"/>
    <mergeCell ref="A35:D35"/>
    <mergeCell ref="E35:H35"/>
    <mergeCell ref="I35:L35"/>
    <mergeCell ref="M35:P35"/>
    <mergeCell ref="Q35:T35"/>
    <mergeCell ref="U35:V35"/>
    <mergeCell ref="W35:X35"/>
    <mergeCell ref="Y37:Z37"/>
    <mergeCell ref="AA37:AB37"/>
    <mergeCell ref="AC36:AD36"/>
    <mergeCell ref="A37:D37"/>
    <mergeCell ref="I37:L37"/>
    <mergeCell ref="U37:V37"/>
    <mergeCell ref="W37:X37"/>
    <mergeCell ref="AA36:AB36"/>
    <mergeCell ref="AC37:AD37"/>
    <mergeCell ref="A36:D36"/>
    <mergeCell ref="W38:X38"/>
    <mergeCell ref="A39:D39"/>
    <mergeCell ref="Q39:T39"/>
    <mergeCell ref="U39:V39"/>
    <mergeCell ref="W39:X39"/>
    <mergeCell ref="E36:H36"/>
    <mergeCell ref="U36:V36"/>
    <mergeCell ref="A38:D38"/>
    <mergeCell ref="M38:P38"/>
    <mergeCell ref="U38:V38"/>
    <mergeCell ref="AC38:AD38"/>
    <mergeCell ref="Y39:Z39"/>
    <mergeCell ref="AA39:AB39"/>
    <mergeCell ref="AC39:AD39"/>
    <mergeCell ref="Y38:Z38"/>
    <mergeCell ref="AA38:AB38"/>
  </mergeCells>
  <printOptions/>
  <pageMargins left="0.75" right="0.26" top="0.84" bottom="0.4" header="0.35" footer="0.19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PageLayoutView="0" workbookViewId="0" topLeftCell="A1">
      <selection activeCell="AC55" sqref="AC55"/>
    </sheetView>
  </sheetViews>
  <sheetFormatPr defaultColWidth="9.00390625" defaultRowHeight="13.5"/>
  <cols>
    <col min="1" max="32" width="3.125" style="1" customWidth="1"/>
    <col min="33" max="35" width="1.875" style="1" customWidth="1"/>
    <col min="36" max="36" width="1.875" style="1" hidden="1" customWidth="1"/>
    <col min="37" max="37" width="6.50390625" style="1" hidden="1" customWidth="1"/>
    <col min="38" max="38" width="9.00390625" style="1" hidden="1" customWidth="1"/>
    <col min="39" max="39" width="2.125" style="1" hidden="1" customWidth="1"/>
    <col min="40" max="40" width="4.00390625" style="1" hidden="1" customWidth="1"/>
    <col min="41" max="42" width="6.75390625" style="1" hidden="1" customWidth="1"/>
    <col min="43" max="47" width="4.50390625" style="1" hidden="1" customWidth="1"/>
    <col min="48" max="48" width="9.00390625" style="1" hidden="1" customWidth="1"/>
    <col min="49" max="16384" width="9.00390625" style="1" customWidth="1"/>
  </cols>
  <sheetData>
    <row r="1" spans="2:32" ht="27.75" customHeight="1">
      <c r="B1" s="2"/>
      <c r="C1" s="2"/>
      <c r="D1" s="2"/>
      <c r="F1" s="2"/>
      <c r="G1" s="3" t="s">
        <v>94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9.75" customHeight="1">
      <c r="B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21" customHeight="1">
      <c r="B3" s="2"/>
      <c r="D3" s="2"/>
      <c r="E3" s="3"/>
      <c r="F3" s="2"/>
      <c r="G3" s="2"/>
      <c r="H3" s="2"/>
      <c r="I3" s="2"/>
      <c r="J3" s="2"/>
      <c r="K3" s="16" t="s">
        <v>93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25.5" customHeight="1" thickBot="1">
      <c r="C4" s="19" t="s">
        <v>31</v>
      </c>
      <c r="D4" s="2"/>
      <c r="E4" s="2"/>
      <c r="F4" s="2"/>
      <c r="G4" s="2"/>
      <c r="H4" s="2"/>
      <c r="I4" s="2"/>
      <c r="J4" s="2"/>
      <c r="K4" s="2"/>
      <c r="L4" s="15"/>
      <c r="M4" s="2"/>
      <c r="N4" s="1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6"/>
      <c r="AD4" s="2"/>
      <c r="AE4" s="2"/>
      <c r="AF4" s="2"/>
    </row>
    <row r="5" spans="2:32" ht="20.25" customHeight="1" thickTop="1">
      <c r="B5" s="217"/>
      <c r="C5" s="219" t="s">
        <v>18</v>
      </c>
      <c r="D5" s="220"/>
      <c r="E5" s="223" t="s">
        <v>48</v>
      </c>
      <c r="F5" s="223"/>
      <c r="G5" s="223"/>
      <c r="H5" s="223"/>
      <c r="I5" s="223"/>
      <c r="J5" s="223"/>
      <c r="K5" s="223"/>
      <c r="L5" s="223"/>
      <c r="M5" s="223"/>
      <c r="N5" s="223" t="s">
        <v>49</v>
      </c>
      <c r="O5" s="223"/>
      <c r="P5" s="223"/>
      <c r="Q5" s="223"/>
      <c r="R5" s="223"/>
      <c r="S5" s="223"/>
      <c r="T5" s="223"/>
      <c r="U5" s="223"/>
      <c r="V5" s="223"/>
      <c r="W5" s="228" t="s">
        <v>50</v>
      </c>
      <c r="X5" s="228"/>
      <c r="Y5" s="228"/>
      <c r="Z5" s="228"/>
      <c r="AA5" s="228"/>
      <c r="AB5" s="228"/>
      <c r="AC5" s="228"/>
      <c r="AD5" s="228"/>
      <c r="AE5" s="229"/>
      <c r="AF5" s="2"/>
    </row>
    <row r="6" spans="2:32" ht="20.25" customHeight="1">
      <c r="B6" s="218"/>
      <c r="C6" s="221"/>
      <c r="D6" s="222"/>
      <c r="E6" s="210" t="s">
        <v>19</v>
      </c>
      <c r="F6" s="211"/>
      <c r="G6" s="211"/>
      <c r="H6" s="211"/>
      <c r="I6" s="211"/>
      <c r="J6" s="211"/>
      <c r="K6" s="211"/>
      <c r="L6" s="210" t="s">
        <v>20</v>
      </c>
      <c r="M6" s="215"/>
      <c r="N6" s="210" t="s">
        <v>19</v>
      </c>
      <c r="O6" s="211"/>
      <c r="P6" s="211"/>
      <c r="Q6" s="211"/>
      <c r="R6" s="211"/>
      <c r="S6" s="211"/>
      <c r="T6" s="211"/>
      <c r="U6" s="210" t="s">
        <v>20</v>
      </c>
      <c r="V6" s="215"/>
      <c r="W6" s="210" t="s">
        <v>19</v>
      </c>
      <c r="X6" s="211"/>
      <c r="Y6" s="211"/>
      <c r="Z6" s="211"/>
      <c r="AA6" s="211"/>
      <c r="AB6" s="211"/>
      <c r="AC6" s="211"/>
      <c r="AD6" s="210" t="s">
        <v>20</v>
      </c>
      <c r="AE6" s="216"/>
      <c r="AF6" s="2"/>
    </row>
    <row r="7" spans="2:32" ht="22.5" customHeight="1">
      <c r="B7" s="81">
        <v>1</v>
      </c>
      <c r="C7" s="226">
        <v>0.3958333333333333</v>
      </c>
      <c r="D7" s="227"/>
      <c r="E7" s="208" t="s">
        <v>103</v>
      </c>
      <c r="F7" s="197"/>
      <c r="G7" s="77">
        <v>6</v>
      </c>
      <c r="H7" s="70" t="s">
        <v>21</v>
      </c>
      <c r="I7" s="77">
        <v>1</v>
      </c>
      <c r="J7" s="199" t="s">
        <v>108</v>
      </c>
      <c r="K7" s="200"/>
      <c r="L7" s="208" t="s">
        <v>36</v>
      </c>
      <c r="M7" s="198"/>
      <c r="N7" s="208" t="s">
        <v>110</v>
      </c>
      <c r="O7" s="197"/>
      <c r="P7" s="87">
        <v>1</v>
      </c>
      <c r="Q7" s="70" t="s">
        <v>11</v>
      </c>
      <c r="R7" s="87">
        <v>0</v>
      </c>
      <c r="S7" s="197" t="s">
        <v>117</v>
      </c>
      <c r="T7" s="198"/>
      <c r="U7" s="208" t="s">
        <v>40</v>
      </c>
      <c r="V7" s="198"/>
      <c r="W7" s="208" t="s">
        <v>114</v>
      </c>
      <c r="X7" s="197"/>
      <c r="Y7" s="87">
        <v>1</v>
      </c>
      <c r="Z7" s="70" t="s">
        <v>11</v>
      </c>
      <c r="AA7" s="87">
        <v>0</v>
      </c>
      <c r="AB7" s="197" t="s">
        <v>115</v>
      </c>
      <c r="AC7" s="198"/>
      <c r="AD7" s="208" t="s">
        <v>85</v>
      </c>
      <c r="AE7" s="209"/>
      <c r="AF7" s="2"/>
    </row>
    <row r="8" spans="2:32" ht="22.5" customHeight="1">
      <c r="B8" s="81">
        <v>2</v>
      </c>
      <c r="C8" s="226">
        <v>0.4236111111111111</v>
      </c>
      <c r="D8" s="227"/>
      <c r="E8" s="208" t="s">
        <v>104</v>
      </c>
      <c r="F8" s="197"/>
      <c r="G8" s="77">
        <v>0</v>
      </c>
      <c r="H8" s="70" t="s">
        <v>24</v>
      </c>
      <c r="I8" s="77">
        <v>2</v>
      </c>
      <c r="J8" s="199" t="s">
        <v>106</v>
      </c>
      <c r="K8" s="200"/>
      <c r="L8" s="208" t="s">
        <v>37</v>
      </c>
      <c r="M8" s="198"/>
      <c r="N8" s="208" t="s">
        <v>112</v>
      </c>
      <c r="O8" s="197"/>
      <c r="P8" s="77">
        <v>2</v>
      </c>
      <c r="Q8" s="70" t="s">
        <v>23</v>
      </c>
      <c r="R8" s="77">
        <v>0</v>
      </c>
      <c r="S8" s="197" t="s">
        <v>118</v>
      </c>
      <c r="T8" s="198"/>
      <c r="U8" s="208" t="s">
        <v>42</v>
      </c>
      <c r="V8" s="198"/>
      <c r="W8" s="208" t="s">
        <v>120</v>
      </c>
      <c r="X8" s="197"/>
      <c r="Y8" s="77">
        <v>3</v>
      </c>
      <c r="Z8" s="70" t="s">
        <v>22</v>
      </c>
      <c r="AA8" s="77">
        <v>0</v>
      </c>
      <c r="AB8" s="197" t="s">
        <v>116</v>
      </c>
      <c r="AC8" s="198"/>
      <c r="AD8" s="208" t="str">
        <f>W7</f>
        <v>E湯川</v>
      </c>
      <c r="AE8" s="209"/>
      <c r="AF8" s="2"/>
    </row>
    <row r="9" spans="2:32" ht="22.5" customHeight="1">
      <c r="B9" s="81">
        <v>3</v>
      </c>
      <c r="C9" s="226">
        <v>0.4513888888888889</v>
      </c>
      <c r="D9" s="227"/>
      <c r="E9" s="208" t="s">
        <v>105</v>
      </c>
      <c r="F9" s="197"/>
      <c r="G9" s="77">
        <v>7</v>
      </c>
      <c r="H9" s="70" t="s">
        <v>25</v>
      </c>
      <c r="I9" s="77">
        <v>0</v>
      </c>
      <c r="J9" s="199" t="s">
        <v>109</v>
      </c>
      <c r="K9" s="200"/>
      <c r="L9" s="208" t="s">
        <v>38</v>
      </c>
      <c r="M9" s="198"/>
      <c r="N9" s="208" t="s">
        <v>113</v>
      </c>
      <c r="O9" s="197"/>
      <c r="P9" s="77">
        <v>1</v>
      </c>
      <c r="Q9" s="70" t="s">
        <v>23</v>
      </c>
      <c r="R9" s="77">
        <v>3</v>
      </c>
      <c r="S9" s="197" t="s">
        <v>111</v>
      </c>
      <c r="T9" s="198"/>
      <c r="U9" s="208" t="s">
        <v>41</v>
      </c>
      <c r="V9" s="198"/>
      <c r="W9" s="79"/>
      <c r="X9" s="69"/>
      <c r="Y9" s="77"/>
      <c r="Z9" s="70"/>
      <c r="AA9" s="77"/>
      <c r="AB9" s="69"/>
      <c r="AC9" s="80"/>
      <c r="AD9" s="208"/>
      <c r="AE9" s="209"/>
      <c r="AF9" s="2"/>
    </row>
    <row r="10" spans="2:32" ht="22.5" customHeight="1">
      <c r="B10" s="81">
        <v>4</v>
      </c>
      <c r="C10" s="226">
        <v>0.4791666666666667</v>
      </c>
      <c r="D10" s="227"/>
      <c r="E10" s="203" t="s">
        <v>98</v>
      </c>
      <c r="F10" s="199"/>
      <c r="G10" s="82" t="s">
        <v>122</v>
      </c>
      <c r="H10" s="83" t="s">
        <v>121</v>
      </c>
      <c r="I10" s="82" t="s">
        <v>123</v>
      </c>
      <c r="J10" s="199" t="s">
        <v>110</v>
      </c>
      <c r="K10" s="200"/>
      <c r="L10" s="208" t="s">
        <v>39</v>
      </c>
      <c r="M10" s="198"/>
      <c r="N10" s="203" t="s">
        <v>114</v>
      </c>
      <c r="O10" s="199"/>
      <c r="P10" s="77">
        <v>0</v>
      </c>
      <c r="Q10" s="70" t="s">
        <v>23</v>
      </c>
      <c r="R10" s="77">
        <v>3</v>
      </c>
      <c r="S10" s="199" t="s">
        <v>112</v>
      </c>
      <c r="T10" s="200"/>
      <c r="U10" s="208" t="s">
        <v>43</v>
      </c>
      <c r="V10" s="198"/>
      <c r="W10" s="203" t="s">
        <v>108</v>
      </c>
      <c r="X10" s="199"/>
      <c r="Y10" s="77">
        <v>2</v>
      </c>
      <c r="Z10" s="70" t="s">
        <v>23</v>
      </c>
      <c r="AA10" s="77">
        <v>3</v>
      </c>
      <c r="AB10" s="199" t="s">
        <v>117</v>
      </c>
      <c r="AC10" s="200"/>
      <c r="AD10" s="208" t="s">
        <v>54</v>
      </c>
      <c r="AE10" s="209"/>
      <c r="AF10" s="2"/>
    </row>
    <row r="11" spans="2:32" ht="22.5" customHeight="1">
      <c r="B11" s="81">
        <v>5</v>
      </c>
      <c r="C11" s="226">
        <v>0.5069444444444444</v>
      </c>
      <c r="D11" s="227"/>
      <c r="E11" s="203" t="s">
        <v>106</v>
      </c>
      <c r="F11" s="199"/>
      <c r="G11" s="77">
        <v>4</v>
      </c>
      <c r="H11" s="70" t="s">
        <v>22</v>
      </c>
      <c r="I11" s="77">
        <v>0</v>
      </c>
      <c r="J11" s="199" t="s">
        <v>107</v>
      </c>
      <c r="K11" s="200"/>
      <c r="L11" s="208" t="s">
        <v>86</v>
      </c>
      <c r="M11" s="198"/>
      <c r="N11" s="203" t="s">
        <v>115</v>
      </c>
      <c r="O11" s="199"/>
      <c r="P11" s="83">
        <v>0</v>
      </c>
      <c r="Q11" s="70" t="s">
        <v>11</v>
      </c>
      <c r="R11" s="82">
        <v>6</v>
      </c>
      <c r="S11" s="199" t="s">
        <v>119</v>
      </c>
      <c r="T11" s="200"/>
      <c r="U11" s="208" t="s">
        <v>51</v>
      </c>
      <c r="V11" s="198"/>
      <c r="W11" s="203" t="s">
        <v>113</v>
      </c>
      <c r="X11" s="199"/>
      <c r="Y11" s="77">
        <v>4</v>
      </c>
      <c r="Z11" s="70" t="s">
        <v>25</v>
      </c>
      <c r="AA11" s="77">
        <v>0</v>
      </c>
      <c r="AB11" s="199" t="s">
        <v>109</v>
      </c>
      <c r="AC11" s="200"/>
      <c r="AD11" s="208" t="s">
        <v>55</v>
      </c>
      <c r="AE11" s="209"/>
      <c r="AF11" s="2"/>
    </row>
    <row r="12" spans="2:32" ht="22.5" customHeight="1">
      <c r="B12" s="81">
        <v>6</v>
      </c>
      <c r="C12" s="226">
        <v>0.5347222222222222</v>
      </c>
      <c r="D12" s="227"/>
      <c r="E12" s="203" t="s">
        <v>101</v>
      </c>
      <c r="F12" s="199"/>
      <c r="G12" s="77">
        <v>6</v>
      </c>
      <c r="H12" s="70" t="s">
        <v>25</v>
      </c>
      <c r="I12" s="77">
        <v>0</v>
      </c>
      <c r="J12" s="199" t="s">
        <v>111</v>
      </c>
      <c r="K12" s="200"/>
      <c r="L12" s="208" t="s">
        <v>38</v>
      </c>
      <c r="M12" s="198"/>
      <c r="N12" s="203" t="s">
        <v>104</v>
      </c>
      <c r="O12" s="199"/>
      <c r="P12" s="77">
        <v>2</v>
      </c>
      <c r="Q12" s="70" t="s">
        <v>23</v>
      </c>
      <c r="R12" s="77">
        <v>0</v>
      </c>
      <c r="S12" s="199" t="s">
        <v>116</v>
      </c>
      <c r="T12" s="200"/>
      <c r="U12" s="208" t="s">
        <v>41</v>
      </c>
      <c r="V12" s="198"/>
      <c r="W12" s="79"/>
      <c r="X12" s="69"/>
      <c r="Y12" s="78"/>
      <c r="Z12" s="70"/>
      <c r="AA12" s="78"/>
      <c r="AB12" s="69"/>
      <c r="AC12" s="80"/>
      <c r="AD12" s="208"/>
      <c r="AE12" s="209"/>
      <c r="AF12" s="2"/>
    </row>
    <row r="13" spans="2:32" ht="22.5" customHeight="1">
      <c r="B13" s="81">
        <v>7</v>
      </c>
      <c r="C13" s="226">
        <v>0.5625</v>
      </c>
      <c r="D13" s="227"/>
      <c r="E13" s="203" t="s">
        <v>98</v>
      </c>
      <c r="F13" s="199"/>
      <c r="G13" s="82" t="s">
        <v>122</v>
      </c>
      <c r="H13" s="83" t="s">
        <v>121</v>
      </c>
      <c r="I13" s="82" t="s">
        <v>124</v>
      </c>
      <c r="J13" s="199" t="s">
        <v>112</v>
      </c>
      <c r="K13" s="200"/>
      <c r="L13" s="208" t="s">
        <v>39</v>
      </c>
      <c r="M13" s="198"/>
      <c r="N13" s="203" t="s">
        <v>100</v>
      </c>
      <c r="O13" s="199"/>
      <c r="P13" s="77">
        <v>3</v>
      </c>
      <c r="Q13" s="70" t="s">
        <v>23</v>
      </c>
      <c r="R13" s="77">
        <v>0</v>
      </c>
      <c r="S13" s="199" t="s">
        <v>114</v>
      </c>
      <c r="T13" s="200"/>
      <c r="U13" s="208" t="s">
        <v>43</v>
      </c>
      <c r="V13" s="198"/>
      <c r="W13" s="203" t="s">
        <v>108</v>
      </c>
      <c r="X13" s="199"/>
      <c r="Y13" s="83">
        <v>0</v>
      </c>
      <c r="Z13" s="70" t="s">
        <v>11</v>
      </c>
      <c r="AA13" s="83">
        <v>2</v>
      </c>
      <c r="AB13" s="199" t="s">
        <v>99</v>
      </c>
      <c r="AC13" s="200"/>
      <c r="AD13" s="208" t="s">
        <v>53</v>
      </c>
      <c r="AE13" s="209"/>
      <c r="AF13" s="2"/>
    </row>
    <row r="14" spans="2:32" ht="22.5" customHeight="1">
      <c r="B14" s="81">
        <v>8</v>
      </c>
      <c r="C14" s="226">
        <v>0.5902777777777778</v>
      </c>
      <c r="D14" s="227"/>
      <c r="E14" s="203" t="s">
        <v>107</v>
      </c>
      <c r="F14" s="199"/>
      <c r="G14" s="77">
        <v>6</v>
      </c>
      <c r="H14" s="70" t="s">
        <v>25</v>
      </c>
      <c r="I14" s="77">
        <v>0</v>
      </c>
      <c r="J14" s="199" t="s">
        <v>96</v>
      </c>
      <c r="K14" s="200"/>
      <c r="L14" s="208" t="s">
        <v>87</v>
      </c>
      <c r="M14" s="198"/>
      <c r="N14" s="203" t="s">
        <v>116</v>
      </c>
      <c r="O14" s="199"/>
      <c r="P14" s="82" t="s">
        <v>125</v>
      </c>
      <c r="Q14" s="83" t="s">
        <v>121</v>
      </c>
      <c r="R14" s="82" t="s">
        <v>126</v>
      </c>
      <c r="S14" s="199" t="s">
        <v>109</v>
      </c>
      <c r="T14" s="200"/>
      <c r="U14" s="208" t="s">
        <v>84</v>
      </c>
      <c r="V14" s="198"/>
      <c r="W14" s="203" t="s">
        <v>117</v>
      </c>
      <c r="X14" s="199"/>
      <c r="Y14" s="83">
        <v>0</v>
      </c>
      <c r="Z14" s="70" t="s">
        <v>11</v>
      </c>
      <c r="AA14" s="83">
        <v>1</v>
      </c>
      <c r="AB14" s="199" t="s">
        <v>113</v>
      </c>
      <c r="AC14" s="200"/>
      <c r="AD14" s="208" t="s">
        <v>88</v>
      </c>
      <c r="AE14" s="209"/>
      <c r="AF14" s="2"/>
    </row>
    <row r="15" spans="2:32" ht="22.5" customHeight="1" thickBot="1">
      <c r="B15" s="84">
        <v>9</v>
      </c>
      <c r="C15" s="224">
        <v>0.6180555555555556</v>
      </c>
      <c r="D15" s="225"/>
      <c r="E15" s="207" t="s">
        <v>106</v>
      </c>
      <c r="F15" s="201"/>
      <c r="G15" s="85">
        <v>0</v>
      </c>
      <c r="H15" s="76" t="s">
        <v>22</v>
      </c>
      <c r="I15" s="85">
        <v>1</v>
      </c>
      <c r="J15" s="201" t="s">
        <v>105</v>
      </c>
      <c r="K15" s="202"/>
      <c r="L15" s="212" t="s">
        <v>81</v>
      </c>
      <c r="M15" s="213"/>
      <c r="N15" s="207" t="s">
        <v>97</v>
      </c>
      <c r="O15" s="201"/>
      <c r="P15" s="86">
        <v>0</v>
      </c>
      <c r="Q15" s="76" t="s">
        <v>11</v>
      </c>
      <c r="R15" s="86">
        <v>4</v>
      </c>
      <c r="S15" s="201" t="s">
        <v>113</v>
      </c>
      <c r="T15" s="202"/>
      <c r="U15" s="212" t="s">
        <v>82</v>
      </c>
      <c r="V15" s="213"/>
      <c r="W15" s="204"/>
      <c r="X15" s="205"/>
      <c r="Y15" s="205"/>
      <c r="Z15" s="205"/>
      <c r="AA15" s="205"/>
      <c r="AB15" s="205"/>
      <c r="AC15" s="206"/>
      <c r="AD15" s="212"/>
      <c r="AE15" s="214"/>
      <c r="AF15" s="2"/>
    </row>
    <row r="16" spans="2:32" ht="14.25" customHeight="1" thickTop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5" s="6" customFormat="1" ht="19.5" customHeight="1" thickBot="1">
      <c r="B17" s="41" t="s">
        <v>52</v>
      </c>
      <c r="C17" s="11"/>
      <c r="D17" s="11"/>
      <c r="E17" s="11"/>
      <c r="F17" s="9"/>
      <c r="G17" s="21"/>
      <c r="H17" s="9"/>
      <c r="I17" s="34"/>
      <c r="J17" s="32"/>
      <c r="K17" s="33"/>
      <c r="L17" s="32"/>
      <c r="M17" s="34"/>
      <c r="N17" s="36"/>
      <c r="O17" s="36"/>
      <c r="P17" s="102" t="s">
        <v>136</v>
      </c>
      <c r="Q17" s="107"/>
      <c r="R17" s="107"/>
      <c r="S17" s="109"/>
      <c r="T17" s="108"/>
      <c r="U17" s="119"/>
      <c r="V17" s="120"/>
      <c r="W17" s="120"/>
      <c r="X17" s="120"/>
      <c r="Y17" s="22"/>
      <c r="Z17" s="22"/>
      <c r="AA17" s="88" t="s">
        <v>89</v>
      </c>
      <c r="AB17" s="88"/>
      <c r="AC17" s="89" t="s">
        <v>101</v>
      </c>
      <c r="AE17" s="89"/>
      <c r="AF17" s="90"/>
      <c r="AG17" s="91"/>
      <c r="AH17" s="91"/>
      <c r="AI17" s="91"/>
    </row>
    <row r="18" spans="2:35" s="6" customFormat="1" ht="14.25" customHeight="1" thickTop="1">
      <c r="B18" s="11"/>
      <c r="C18" s="11"/>
      <c r="D18" s="11"/>
      <c r="E18" s="11"/>
      <c r="F18" s="9"/>
      <c r="G18" s="21"/>
      <c r="H18" s="65"/>
      <c r="I18" s="104"/>
      <c r="J18" s="9"/>
      <c r="K18" s="21"/>
      <c r="L18" s="9"/>
      <c r="M18" s="20"/>
      <c r="N18" s="11"/>
      <c r="O18" s="11"/>
      <c r="P18" s="230" t="s">
        <v>65</v>
      </c>
      <c r="Q18" s="230"/>
      <c r="R18" s="9"/>
      <c r="S18" s="21"/>
      <c r="T18" s="9"/>
      <c r="U18" s="20"/>
      <c r="V18" s="22"/>
      <c r="W18" s="22"/>
      <c r="X18" s="22"/>
      <c r="Y18" s="115"/>
      <c r="Z18" s="22"/>
      <c r="AA18" s="88" t="s">
        <v>90</v>
      </c>
      <c r="AB18" s="88"/>
      <c r="AC18" s="89" t="s">
        <v>127</v>
      </c>
      <c r="AE18" s="89"/>
      <c r="AF18" s="90"/>
      <c r="AG18" s="91"/>
      <c r="AH18" s="91"/>
      <c r="AI18" s="91"/>
    </row>
    <row r="19" spans="2:35" s="6" customFormat="1" ht="14.25" customHeight="1" thickBot="1">
      <c r="B19" s="11"/>
      <c r="C19" s="11"/>
      <c r="D19" s="11"/>
      <c r="E19" s="11"/>
      <c r="F19" s="9"/>
      <c r="G19" s="21"/>
      <c r="H19" s="9"/>
      <c r="I19" s="105"/>
      <c r="J19" s="9"/>
      <c r="K19" s="21"/>
      <c r="L19" s="118"/>
      <c r="M19" s="119"/>
      <c r="N19" s="107"/>
      <c r="O19" s="107"/>
      <c r="P19" s="107"/>
      <c r="Q19" s="36"/>
      <c r="R19" s="32"/>
      <c r="S19" s="33"/>
      <c r="T19" s="74"/>
      <c r="U19" s="74"/>
      <c r="V19" s="22"/>
      <c r="W19" s="22"/>
      <c r="X19" s="22"/>
      <c r="Y19" s="121"/>
      <c r="Z19" s="22"/>
      <c r="AA19" s="88" t="s">
        <v>91</v>
      </c>
      <c r="AB19" s="88"/>
      <c r="AC19" s="89" t="s">
        <v>128</v>
      </c>
      <c r="AE19" s="89"/>
      <c r="AF19" s="90"/>
      <c r="AG19" s="91"/>
      <c r="AH19" s="91"/>
      <c r="AI19" s="91"/>
    </row>
    <row r="20" spans="2:47" s="6" customFormat="1" ht="14.25" customHeight="1" thickBot="1" thickTop="1">
      <c r="B20" s="11"/>
      <c r="C20" s="11"/>
      <c r="D20" s="11"/>
      <c r="E20" s="107"/>
      <c r="F20" s="108"/>
      <c r="G20" s="109"/>
      <c r="H20" s="110"/>
      <c r="I20" s="106"/>
      <c r="J20" s="32"/>
      <c r="K20" s="94"/>
      <c r="L20" s="117"/>
      <c r="M20" s="20"/>
      <c r="N20" s="9"/>
      <c r="O20" s="21"/>
      <c r="P20" s="230" t="s">
        <v>64</v>
      </c>
      <c r="Q20" s="230"/>
      <c r="R20" s="11"/>
      <c r="S20" s="11"/>
      <c r="T20" s="11"/>
      <c r="U20" s="107"/>
      <c r="V20" s="123"/>
      <c r="W20" s="120"/>
      <c r="X20" s="124"/>
      <c r="Y20" s="122"/>
      <c r="Z20" s="22"/>
      <c r="AA20" s="88" t="s">
        <v>92</v>
      </c>
      <c r="AB20" s="88"/>
      <c r="AC20" s="89" t="s">
        <v>96</v>
      </c>
      <c r="AE20" s="89"/>
      <c r="AF20" s="90"/>
      <c r="AG20" s="91"/>
      <c r="AH20" s="91"/>
      <c r="AI20" s="91"/>
      <c r="AK20" s="6" t="str">
        <f>AC20</f>
        <v>南紀</v>
      </c>
      <c r="AL20" s="6">
        <f>B20</f>
        <v>0</v>
      </c>
      <c r="AN20" s="6">
        <f>COUNTIF(F20:U20,"○")</f>
        <v>0</v>
      </c>
      <c r="AO20" s="6">
        <f>COUNTIF(F20:U20,"△")</f>
        <v>0</v>
      </c>
      <c r="AP20" s="6">
        <f>COUNTIF(F20:U20,"▲")</f>
        <v>0</v>
      </c>
      <c r="AR20" s="6" t="e">
        <f>100*RANK(V20,$V$17:$V$20,0)</f>
        <v>#N/A</v>
      </c>
      <c r="AS20" s="6" t="e">
        <f>10*RANK(AB20,$AB$17:$AB$20,0)</f>
        <v>#N/A</v>
      </c>
      <c r="AT20" s="6" t="e">
        <f>1*RANK(X20,$X$17:$X$20,0)</f>
        <v>#N/A</v>
      </c>
      <c r="AU20" s="6" t="e">
        <f>SUM(AR20:AT20)</f>
        <v>#N/A</v>
      </c>
    </row>
    <row r="21" spans="2:32" s="6" customFormat="1" ht="14.25" customHeight="1" thickTop="1">
      <c r="B21" s="11"/>
      <c r="C21" s="11"/>
      <c r="D21" s="65"/>
      <c r="E21" s="111"/>
      <c r="F21" s="11"/>
      <c r="G21" s="11"/>
      <c r="H21" s="230" t="s">
        <v>62</v>
      </c>
      <c r="I21" s="230"/>
      <c r="J21" s="11"/>
      <c r="K21" s="11"/>
      <c r="L21" s="11"/>
      <c r="M21" s="115"/>
      <c r="N21" s="11"/>
      <c r="O21" s="11"/>
      <c r="P21" s="11"/>
      <c r="Q21" s="11"/>
      <c r="R21" s="11"/>
      <c r="S21" s="11"/>
      <c r="T21" s="125"/>
      <c r="U21" s="11"/>
      <c r="V21" s="11"/>
      <c r="W21" s="11"/>
      <c r="X21" s="230" t="s">
        <v>63</v>
      </c>
      <c r="Y21" s="233"/>
      <c r="Z21" s="24"/>
      <c r="AA21" s="24"/>
      <c r="AB21" s="24"/>
      <c r="AC21" s="115"/>
      <c r="AD21" s="11"/>
      <c r="AE21" s="11"/>
      <c r="AF21" s="5"/>
    </row>
    <row r="22" spans="2:32" s="6" customFormat="1" ht="14.25" customHeight="1">
      <c r="B22" s="11"/>
      <c r="C22" s="11"/>
      <c r="D22" s="11"/>
      <c r="E22" s="112"/>
      <c r="F22" s="11"/>
      <c r="G22" s="11"/>
      <c r="H22" s="11"/>
      <c r="I22" s="11"/>
      <c r="J22" s="11"/>
      <c r="K22" s="11"/>
      <c r="L22" s="11"/>
      <c r="M22" s="112"/>
      <c r="N22" s="11"/>
      <c r="O22" s="11"/>
      <c r="P22" s="11"/>
      <c r="Q22" s="11"/>
      <c r="R22" s="11"/>
      <c r="S22" s="11"/>
      <c r="T22" s="126"/>
      <c r="U22" s="11"/>
      <c r="V22" s="11"/>
      <c r="W22" s="11"/>
      <c r="X22" s="11"/>
      <c r="Y22" s="11"/>
      <c r="Z22" s="11"/>
      <c r="AA22" s="11"/>
      <c r="AB22" s="11"/>
      <c r="AC22" s="112"/>
      <c r="AD22" s="11"/>
      <c r="AE22" s="11"/>
      <c r="AF22" s="5"/>
    </row>
    <row r="23" spans="2:32" s="6" customFormat="1" ht="14.25" customHeight="1" thickBot="1">
      <c r="B23" s="11"/>
      <c r="C23" s="36"/>
      <c r="D23" s="36"/>
      <c r="E23" s="114"/>
      <c r="F23" s="107"/>
      <c r="G23" s="11"/>
      <c r="H23" s="11"/>
      <c r="I23" s="11"/>
      <c r="J23" s="11"/>
      <c r="K23" s="107"/>
      <c r="L23" s="107"/>
      <c r="M23" s="113"/>
      <c r="N23" s="11"/>
      <c r="O23" s="11"/>
      <c r="P23" s="11"/>
      <c r="Q23" s="11"/>
      <c r="R23" s="11"/>
      <c r="S23" s="107"/>
      <c r="T23" s="127"/>
      <c r="U23" s="36"/>
      <c r="V23" s="11"/>
      <c r="W23" s="11"/>
      <c r="X23" s="11"/>
      <c r="Y23" s="11"/>
      <c r="Z23" s="11"/>
      <c r="AA23" s="36"/>
      <c r="AB23" s="36"/>
      <c r="AC23" s="114"/>
      <c r="AD23" s="107"/>
      <c r="AE23" s="11"/>
      <c r="AF23" s="5"/>
    </row>
    <row r="24" spans="2:47" s="6" customFormat="1" ht="14.25" customHeight="1" thickTop="1">
      <c r="B24" s="65">
        <v>0</v>
      </c>
      <c r="C24" s="26"/>
      <c r="D24" s="230" t="s">
        <v>57</v>
      </c>
      <c r="E24" s="230"/>
      <c r="F24" s="11"/>
      <c r="G24" s="115">
        <v>2</v>
      </c>
      <c r="H24" s="11"/>
      <c r="I24" s="11"/>
      <c r="J24" s="65">
        <v>3</v>
      </c>
      <c r="K24" s="112"/>
      <c r="L24" s="230" t="s">
        <v>58</v>
      </c>
      <c r="M24" s="233"/>
      <c r="N24" s="25"/>
      <c r="O24" s="66">
        <v>0</v>
      </c>
      <c r="P24" s="11"/>
      <c r="Q24" s="11"/>
      <c r="R24" s="65">
        <v>7</v>
      </c>
      <c r="S24" s="111"/>
      <c r="T24" s="230" t="s">
        <v>59</v>
      </c>
      <c r="U24" s="233"/>
      <c r="V24" s="25"/>
      <c r="W24" s="66">
        <v>0</v>
      </c>
      <c r="X24" s="11"/>
      <c r="Y24" s="11"/>
      <c r="Z24" s="65">
        <v>1</v>
      </c>
      <c r="AA24" s="99"/>
      <c r="AB24" s="230" t="s">
        <v>61</v>
      </c>
      <c r="AC24" s="230"/>
      <c r="AD24" s="11"/>
      <c r="AE24" s="115">
        <v>3</v>
      </c>
      <c r="AF24" s="5"/>
      <c r="AN24" s="7" t="s">
        <v>29</v>
      </c>
      <c r="AO24" s="18" t="s">
        <v>15</v>
      </c>
      <c r="AP24" s="18" t="s">
        <v>16</v>
      </c>
      <c r="AR24" s="6" t="s">
        <v>26</v>
      </c>
      <c r="AS24" s="6" t="s">
        <v>28</v>
      </c>
      <c r="AT24" s="6" t="s">
        <v>27</v>
      </c>
      <c r="AU24" s="6" t="s">
        <v>30</v>
      </c>
    </row>
    <row r="25" spans="2:42" s="6" customFormat="1" ht="14.25" customHeight="1">
      <c r="B25" s="11"/>
      <c r="C25" s="26"/>
      <c r="D25" s="11"/>
      <c r="E25" s="11"/>
      <c r="F25" s="11"/>
      <c r="G25" s="112"/>
      <c r="H25" s="11"/>
      <c r="I25" s="11"/>
      <c r="J25" s="11"/>
      <c r="K25" s="112"/>
      <c r="L25" s="11"/>
      <c r="M25" s="11"/>
      <c r="N25" s="27"/>
      <c r="O25" s="11"/>
      <c r="P25" s="11"/>
      <c r="Q25" s="11"/>
      <c r="R25" s="11"/>
      <c r="S25" s="112"/>
      <c r="T25" s="11"/>
      <c r="U25" s="11"/>
      <c r="V25" s="27"/>
      <c r="W25" s="11"/>
      <c r="X25" s="11"/>
      <c r="Y25" s="11"/>
      <c r="Z25" s="11"/>
      <c r="AA25" s="26"/>
      <c r="AB25" s="11"/>
      <c r="AC25" s="11"/>
      <c r="AD25" s="11"/>
      <c r="AE25" s="112"/>
      <c r="AF25" s="5"/>
      <c r="AN25" s="7"/>
      <c r="AO25" s="18"/>
      <c r="AP25" s="18"/>
    </row>
    <row r="26" spans="2:47" s="6" customFormat="1" ht="14.25" customHeight="1">
      <c r="B26" s="38" t="s">
        <v>32</v>
      </c>
      <c r="C26" s="57">
        <v>1</v>
      </c>
      <c r="D26" s="58"/>
      <c r="E26" s="58"/>
      <c r="F26" s="38" t="s">
        <v>33</v>
      </c>
      <c r="G26" s="116">
        <v>2</v>
      </c>
      <c r="H26" s="58"/>
      <c r="I26" s="58"/>
      <c r="J26" s="38" t="s">
        <v>34</v>
      </c>
      <c r="K26" s="116">
        <v>1</v>
      </c>
      <c r="L26" s="58"/>
      <c r="M26" s="58"/>
      <c r="N26" s="39" t="s">
        <v>35</v>
      </c>
      <c r="O26" s="59">
        <v>2</v>
      </c>
      <c r="P26" s="60"/>
      <c r="Q26" s="61"/>
      <c r="R26" s="38" t="s">
        <v>33</v>
      </c>
      <c r="S26" s="116">
        <v>1</v>
      </c>
      <c r="T26" s="58"/>
      <c r="U26" s="58"/>
      <c r="V26" s="39" t="s">
        <v>34</v>
      </c>
      <c r="W26" s="59">
        <v>2</v>
      </c>
      <c r="X26" s="62"/>
      <c r="Y26" s="62"/>
      <c r="Z26" s="38" t="s">
        <v>35</v>
      </c>
      <c r="AA26" s="57">
        <v>1</v>
      </c>
      <c r="AB26" s="58"/>
      <c r="AC26" s="58"/>
      <c r="AD26" s="38" t="s">
        <v>32</v>
      </c>
      <c r="AE26" s="116">
        <v>2</v>
      </c>
      <c r="AF26" s="40"/>
      <c r="AK26" s="6" t="str">
        <f>AD26</f>
        <v>A</v>
      </c>
      <c r="AL26" s="6" t="str">
        <f>B26</f>
        <v>A</v>
      </c>
      <c r="AN26" s="6">
        <f>COUNTIF(F26:U26,"○")</f>
        <v>0</v>
      </c>
      <c r="AO26" s="6">
        <f>COUNTIF(F26:U26,"△")</f>
        <v>0</v>
      </c>
      <c r="AP26" s="6">
        <f>COUNTIF(F26:U26,"▲")</f>
        <v>0</v>
      </c>
      <c r="AR26" s="6" t="e">
        <f>100*RANK(V26,$V$26:$V$27,0)</f>
        <v>#VALUE!</v>
      </c>
      <c r="AS26" s="6" t="e">
        <f>10*RANK(AB26,$AB$26:$AB$27,0)</f>
        <v>#N/A</v>
      </c>
      <c r="AT26" s="6" t="e">
        <f>1*RANK(X26,$X$26:$X$27,0)</f>
        <v>#N/A</v>
      </c>
      <c r="AU26" s="6" t="e">
        <f>SUM(AR26:AT26)</f>
        <v>#VALUE!</v>
      </c>
    </row>
    <row r="27" spans="1:47" s="6" customFormat="1" ht="24.75" customHeight="1">
      <c r="A27" s="231" t="e">
        <f>IF('組合せ表（１日目）'!F7="","",VLOOKUP(C26,'組合せ表（１日目）'!AJ18:AK21,2,FALSE))</f>
        <v>#REF!</v>
      </c>
      <c r="B27" s="231"/>
      <c r="C27" s="231"/>
      <c r="D27" s="231"/>
      <c r="E27" s="231" t="e">
        <f>IF('組合せ表（１日目）'!F7="","",VLOOKUP(G26,'組合せ表（１日目）'!AJ30:AK33,2,FALSE))</f>
        <v>#REF!</v>
      </c>
      <c r="F27" s="231"/>
      <c r="G27" s="231"/>
      <c r="H27" s="231"/>
      <c r="I27" s="231" t="e">
        <f>IF('組合せ表（１日目）'!F7="","",VLOOKUP(K26,'組合せ表（１日目）'!AJ24:AK27,2,FALSE))</f>
        <v>#REF!</v>
      </c>
      <c r="J27" s="231"/>
      <c r="K27" s="231"/>
      <c r="L27" s="231"/>
      <c r="M27" s="231" t="e">
        <f>IF('組合せ表（１日目）'!F7="","",VLOOKUP(O26,'組合せ表（１日目）'!AJ36:AK39,2,FALSE))</f>
        <v>#REF!</v>
      </c>
      <c r="N27" s="231"/>
      <c r="O27" s="231"/>
      <c r="P27" s="231"/>
      <c r="Q27" s="231" t="e">
        <f>IF('組合せ表（１日目）'!F7="","",VLOOKUP(S26,'組合せ表（１日目）'!AJ30:AK33,2,FALSE))</f>
        <v>#REF!</v>
      </c>
      <c r="R27" s="231"/>
      <c r="S27" s="231"/>
      <c r="T27" s="231"/>
      <c r="U27" s="231" t="e">
        <f>IF('組合せ表（１日目）'!F7="","",VLOOKUP(W26,'組合せ表（１日目）'!AJ24:AK27,2,FALSE))</f>
        <v>#REF!</v>
      </c>
      <c r="V27" s="231"/>
      <c r="W27" s="231"/>
      <c r="X27" s="231"/>
      <c r="Y27" s="231" t="e">
        <f>IF('組合せ表（１日目）'!F7="","",VLOOKUP(AA26,'組合せ表（１日目）'!AJ36:AK39,2,FALSE))</f>
        <v>#REF!</v>
      </c>
      <c r="Z27" s="231"/>
      <c r="AA27" s="231"/>
      <c r="AB27" s="231"/>
      <c r="AC27" s="231" t="e">
        <f>IF('組合せ表（１日目）'!F7="","",VLOOKUP(AE26,'組合せ表（１日目）'!AJ18:AK21,2,FALSE))</f>
        <v>#REF!</v>
      </c>
      <c r="AD27" s="231"/>
      <c r="AE27" s="231"/>
      <c r="AF27" s="231"/>
      <c r="AK27" s="6">
        <f>AD27</f>
        <v>0</v>
      </c>
      <c r="AL27" s="6">
        <f>B27</f>
        <v>0</v>
      </c>
      <c r="AN27" s="6">
        <f>COUNTIF(F27:U27,"○")</f>
        <v>0</v>
      </c>
      <c r="AO27" s="6">
        <f>COUNTIF(F27:U27,"△")</f>
        <v>0</v>
      </c>
      <c r="AP27" s="6">
        <f>COUNTIF(F27:U27,"▲")</f>
        <v>0</v>
      </c>
      <c r="AR27" s="6" t="e">
        <f>100*RANK(V27,$V$26:$V$27,0)</f>
        <v>#N/A</v>
      </c>
      <c r="AS27" s="6" t="e">
        <f>10*RANK(AB27,$AB$26:$AB$27,0)</f>
        <v>#N/A</v>
      </c>
      <c r="AT27" s="6" t="e">
        <f>1*RANK(X27,$X$26:$X$27,0)</f>
        <v>#N/A</v>
      </c>
      <c r="AU27" s="6" t="e">
        <f>SUM(AR27:AT27)</f>
        <v>#N/A</v>
      </c>
    </row>
    <row r="28" spans="2:32" s="6" customFormat="1" ht="14.25" customHeight="1">
      <c r="B28" s="11"/>
      <c r="C28" s="11"/>
      <c r="D28" s="11"/>
      <c r="E28" s="112"/>
      <c r="F28" s="9"/>
      <c r="G28" s="21"/>
      <c r="H28" s="9"/>
      <c r="I28" s="20"/>
      <c r="J28" s="9"/>
      <c r="K28" s="21"/>
      <c r="L28" s="9"/>
      <c r="M28" s="97"/>
      <c r="N28" s="11"/>
      <c r="O28" s="11"/>
      <c r="P28" s="11"/>
      <c r="Q28" s="11"/>
      <c r="R28" s="9"/>
      <c r="S28" s="21"/>
      <c r="T28" s="9"/>
      <c r="U28" s="97"/>
      <c r="V28" s="22"/>
      <c r="W28" s="22"/>
      <c r="X28" s="22"/>
      <c r="Y28" s="22"/>
      <c r="Z28" s="22"/>
      <c r="AA28" s="22"/>
      <c r="AB28" s="22"/>
      <c r="AC28" s="121"/>
      <c r="AD28" s="23"/>
      <c r="AE28" s="23"/>
      <c r="AF28" s="5"/>
    </row>
    <row r="29" spans="2:32" s="6" customFormat="1" ht="14.25" customHeight="1" thickBot="1">
      <c r="B29" s="11"/>
      <c r="C29" s="11"/>
      <c r="D29" s="65">
        <v>2</v>
      </c>
      <c r="E29" s="114"/>
      <c r="F29" s="108"/>
      <c r="G29" s="109"/>
      <c r="H29" s="230" t="s">
        <v>60</v>
      </c>
      <c r="I29" s="232"/>
      <c r="J29" s="32"/>
      <c r="K29" s="33"/>
      <c r="L29" s="32"/>
      <c r="M29" s="73">
        <v>0</v>
      </c>
      <c r="N29" s="11"/>
      <c r="O29" s="11"/>
      <c r="P29" s="11"/>
      <c r="Q29" s="11"/>
      <c r="R29" s="9"/>
      <c r="S29" s="21"/>
      <c r="T29" s="65">
        <v>0</v>
      </c>
      <c r="U29" s="98"/>
      <c r="V29" s="35"/>
      <c r="W29" s="35"/>
      <c r="X29" s="232" t="s">
        <v>66</v>
      </c>
      <c r="Y29" s="230"/>
      <c r="Z29" s="22"/>
      <c r="AA29" s="22"/>
      <c r="AB29" s="22"/>
      <c r="AC29" s="115">
        <v>4</v>
      </c>
      <c r="AD29" s="23"/>
      <c r="AE29" s="23"/>
      <c r="AF29" s="5"/>
    </row>
    <row r="30" spans="2:32" s="6" customFormat="1" ht="14.25" customHeight="1" thickBot="1" thickTop="1">
      <c r="B30" s="11"/>
      <c r="C30" s="11"/>
      <c r="D30" s="11"/>
      <c r="E30" s="11"/>
      <c r="F30" s="9"/>
      <c r="G30" s="21"/>
      <c r="H30" s="128"/>
      <c r="I30" s="30"/>
      <c r="J30" s="9"/>
      <c r="K30" s="37"/>
      <c r="L30" s="93"/>
      <c r="M30" s="34"/>
      <c r="N30" s="36"/>
      <c r="O30" s="36"/>
      <c r="P30" s="232" t="s">
        <v>67</v>
      </c>
      <c r="Q30" s="230"/>
      <c r="R30" s="9"/>
      <c r="S30" s="21"/>
      <c r="T30" s="9"/>
      <c r="U30" s="20"/>
      <c r="V30" s="134"/>
      <c r="W30" s="22"/>
      <c r="X30" s="22"/>
      <c r="Y30" s="135"/>
      <c r="Z30" s="136"/>
      <c r="AA30" s="136"/>
      <c r="AB30" s="136"/>
      <c r="AC30" s="22"/>
      <c r="AD30" s="23"/>
      <c r="AE30" s="23"/>
      <c r="AF30" s="5"/>
    </row>
    <row r="31" spans="2:32" s="6" customFormat="1" ht="14.25" customHeight="1" thickTop="1">
      <c r="B31" s="11"/>
      <c r="C31" s="11"/>
      <c r="D31" s="11"/>
      <c r="E31" s="11"/>
      <c r="F31" s="9"/>
      <c r="G31" s="21"/>
      <c r="H31" s="129"/>
      <c r="I31" s="20"/>
      <c r="J31" s="9"/>
      <c r="K31" s="21"/>
      <c r="L31" s="67">
        <v>0</v>
      </c>
      <c r="M31" s="20"/>
      <c r="N31" s="11"/>
      <c r="O31" s="11"/>
      <c r="P31" s="11" t="s">
        <v>130</v>
      </c>
      <c r="Q31" s="130"/>
      <c r="R31" s="131"/>
      <c r="S31" s="132"/>
      <c r="T31" s="131"/>
      <c r="U31" s="133">
        <v>0</v>
      </c>
      <c r="V31" s="22"/>
      <c r="W31" s="22"/>
      <c r="X31" s="22"/>
      <c r="Y31" s="121"/>
      <c r="Z31" s="22"/>
      <c r="AA31" s="22"/>
      <c r="AB31" s="22"/>
      <c r="AC31" s="22"/>
      <c r="AD31" s="23"/>
      <c r="AE31" s="23"/>
      <c r="AF31" s="5"/>
    </row>
    <row r="32" spans="2:32" s="6" customFormat="1" ht="14.25" customHeight="1" thickBot="1">
      <c r="B32" s="11"/>
      <c r="C32" s="11"/>
      <c r="D32" s="11"/>
      <c r="E32" s="11"/>
      <c r="F32" s="9"/>
      <c r="G32" s="21"/>
      <c r="H32" s="125">
        <v>0</v>
      </c>
      <c r="I32" s="34"/>
      <c r="J32" s="32"/>
      <c r="K32" s="33"/>
      <c r="L32" s="32"/>
      <c r="M32" s="34"/>
      <c r="N32" s="36"/>
      <c r="O32" s="36"/>
      <c r="P32" s="232" t="s">
        <v>68</v>
      </c>
      <c r="Q32" s="230"/>
      <c r="R32" s="9"/>
      <c r="S32" s="21"/>
      <c r="T32" s="9"/>
      <c r="U32" s="20"/>
      <c r="V32" s="22"/>
      <c r="W32" s="22"/>
      <c r="X32" s="22"/>
      <c r="Y32" s="115">
        <v>4</v>
      </c>
      <c r="Z32" s="22"/>
      <c r="AA32" s="22"/>
      <c r="AB32" s="22"/>
      <c r="AC32" s="22"/>
      <c r="AD32" s="23"/>
      <c r="AE32" s="23"/>
      <c r="AF32" s="5"/>
    </row>
    <row r="33" spans="2:32" s="6" customFormat="1" ht="14.25" customHeight="1" thickTop="1">
      <c r="B33" s="11"/>
      <c r="C33" s="11"/>
      <c r="D33" s="11"/>
      <c r="E33" s="11"/>
      <c r="F33" s="9"/>
      <c r="G33" s="21"/>
      <c r="H33" s="9"/>
      <c r="I33" s="20"/>
      <c r="J33" s="9"/>
      <c r="K33" s="21"/>
      <c r="L33" s="9"/>
      <c r="M33" s="20"/>
      <c r="N33" s="11"/>
      <c r="O33" s="11"/>
      <c r="P33" s="11"/>
      <c r="Q33" s="130"/>
      <c r="R33" s="131"/>
      <c r="S33" s="132"/>
      <c r="T33" s="131"/>
      <c r="U33" s="137"/>
      <c r="V33" s="136"/>
      <c r="W33" s="136"/>
      <c r="X33" s="136"/>
      <c r="Y33" s="22"/>
      <c r="Z33" s="22"/>
      <c r="AA33" s="22"/>
      <c r="AB33" s="22"/>
      <c r="AC33" s="22"/>
      <c r="AD33" s="23"/>
      <c r="AE33" s="23"/>
      <c r="AF33" s="5"/>
    </row>
    <row r="34" spans="2:32" s="6" customFormat="1" ht="10.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03" t="s">
        <v>134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5"/>
    </row>
    <row r="35" spans="2:32" s="6" customFormat="1" ht="19.5" customHeight="1" thickBot="1">
      <c r="B35" s="41" t="s">
        <v>56</v>
      </c>
      <c r="C35" s="11"/>
      <c r="D35" s="11"/>
      <c r="E35" s="11"/>
      <c r="F35" s="9"/>
      <c r="G35" s="21"/>
      <c r="H35" s="9"/>
      <c r="I35" s="34"/>
      <c r="J35" s="32"/>
      <c r="K35" s="33"/>
      <c r="L35" s="32"/>
      <c r="M35" s="34"/>
      <c r="N35" s="36"/>
      <c r="O35" s="36"/>
      <c r="P35" s="101" t="s">
        <v>132</v>
      </c>
      <c r="Q35" s="138" t="s">
        <v>133</v>
      </c>
      <c r="R35" s="108"/>
      <c r="S35" s="109"/>
      <c r="T35" s="108"/>
      <c r="U35" s="119"/>
      <c r="V35" s="120"/>
      <c r="W35" s="120"/>
      <c r="X35" s="120"/>
      <c r="Y35" s="22"/>
      <c r="Z35" s="22"/>
      <c r="AA35" s="88" t="s">
        <v>89</v>
      </c>
      <c r="AB35" s="88"/>
      <c r="AC35" s="89" t="s">
        <v>102</v>
      </c>
      <c r="AE35" s="23"/>
      <c r="AF35" s="5"/>
    </row>
    <row r="36" spans="2:32" s="6" customFormat="1" ht="14.25" customHeight="1" thickTop="1">
      <c r="B36" s="11"/>
      <c r="C36" s="11"/>
      <c r="D36" s="11"/>
      <c r="E36" s="11"/>
      <c r="F36" s="9"/>
      <c r="G36" s="21"/>
      <c r="H36" s="125">
        <v>1</v>
      </c>
      <c r="I36" s="30"/>
      <c r="J36" s="28"/>
      <c r="K36" s="29"/>
      <c r="L36" s="28"/>
      <c r="M36" s="20"/>
      <c r="N36" s="11"/>
      <c r="O36" s="11"/>
      <c r="P36" s="230" t="s">
        <v>69</v>
      </c>
      <c r="Q36" s="230"/>
      <c r="R36" s="9"/>
      <c r="S36" s="21"/>
      <c r="T36" s="9"/>
      <c r="U36" s="20"/>
      <c r="V36" s="22"/>
      <c r="W36" s="22"/>
      <c r="X36" s="22"/>
      <c r="Y36" s="115">
        <v>1</v>
      </c>
      <c r="Z36" s="22"/>
      <c r="AA36" s="88" t="s">
        <v>90</v>
      </c>
      <c r="AB36" s="88"/>
      <c r="AC36" s="89" t="s">
        <v>98</v>
      </c>
      <c r="AE36" s="23"/>
      <c r="AF36" s="5"/>
    </row>
    <row r="37" spans="2:32" s="6" customFormat="1" ht="14.25" customHeight="1" thickBot="1">
      <c r="B37" s="11"/>
      <c r="C37" s="11"/>
      <c r="D37" s="11"/>
      <c r="E37" s="11"/>
      <c r="F37" s="9"/>
      <c r="G37" s="21"/>
      <c r="H37" s="129"/>
      <c r="I37" s="20"/>
      <c r="J37" s="9"/>
      <c r="K37" s="21"/>
      <c r="L37" s="67">
        <v>3</v>
      </c>
      <c r="M37" s="119"/>
      <c r="N37" s="107"/>
      <c r="O37" s="107"/>
      <c r="P37" s="107"/>
      <c r="Q37" s="36"/>
      <c r="R37" s="32"/>
      <c r="S37" s="33"/>
      <c r="T37" s="32"/>
      <c r="U37" s="95">
        <v>0</v>
      </c>
      <c r="V37" s="22"/>
      <c r="W37" s="22"/>
      <c r="X37" s="22"/>
      <c r="Y37" s="121"/>
      <c r="Z37" s="22"/>
      <c r="AA37" s="88" t="s">
        <v>91</v>
      </c>
      <c r="AB37" s="88"/>
      <c r="AC37" s="89" t="s">
        <v>129</v>
      </c>
      <c r="AE37" s="23"/>
      <c r="AF37" s="5"/>
    </row>
    <row r="38" spans="2:47" s="6" customFormat="1" ht="14.25" customHeight="1" thickBot="1" thickTop="1">
      <c r="B38" s="11"/>
      <c r="C38" s="11"/>
      <c r="D38" s="11"/>
      <c r="E38" s="107"/>
      <c r="F38" s="108"/>
      <c r="G38" s="109"/>
      <c r="H38" s="146" t="s">
        <v>135</v>
      </c>
      <c r="I38" s="145" t="s">
        <v>131</v>
      </c>
      <c r="J38" s="32"/>
      <c r="K38" s="94"/>
      <c r="L38" s="144"/>
      <c r="M38" s="20"/>
      <c r="N38" s="9"/>
      <c r="O38" s="21"/>
      <c r="P38" s="230" t="s">
        <v>70</v>
      </c>
      <c r="Q38" s="230"/>
      <c r="R38" s="11"/>
      <c r="S38" s="11"/>
      <c r="T38" s="11"/>
      <c r="U38" s="36"/>
      <c r="V38" s="100"/>
      <c r="W38" s="35"/>
      <c r="X38" s="35"/>
      <c r="Y38" s="139"/>
      <c r="Z38" s="120"/>
      <c r="AA38" s="140" t="s">
        <v>92</v>
      </c>
      <c r="AB38" s="140"/>
      <c r="AC38" s="89" t="s">
        <v>114</v>
      </c>
      <c r="AE38" s="23"/>
      <c r="AF38" s="5"/>
      <c r="AK38" s="6">
        <f>AD38</f>
        <v>0</v>
      </c>
      <c r="AL38" s="6">
        <f>B38</f>
        <v>0</v>
      </c>
      <c r="AN38" s="6">
        <f>COUNTIF(F38:U38,"○")</f>
        <v>0</v>
      </c>
      <c r="AO38" s="6">
        <f>COUNTIF(F38:U38,"△")</f>
        <v>0</v>
      </c>
      <c r="AP38" s="6">
        <f>COUNTIF(F38:U38,"▲")</f>
        <v>0</v>
      </c>
      <c r="AR38" s="6" t="e">
        <f>100*RANK(V38,$V$17:$V$20,0)</f>
        <v>#N/A</v>
      </c>
      <c r="AS38" s="6" t="e">
        <f>10*RANK(AB38,$AB$17:$AB$20,0)</f>
        <v>#N/A</v>
      </c>
      <c r="AT38" s="6" t="e">
        <f>1*RANK(X38,$X$17:$X$20,0)</f>
        <v>#N/A</v>
      </c>
      <c r="AU38" s="6" t="e">
        <f>SUM(AR38:AT38)</f>
        <v>#N/A</v>
      </c>
    </row>
    <row r="39" spans="2:32" s="6" customFormat="1" ht="14.25" customHeight="1" thickTop="1">
      <c r="B39" s="11"/>
      <c r="C39" s="11"/>
      <c r="D39" s="125">
        <v>1</v>
      </c>
      <c r="E39" s="11"/>
      <c r="F39" s="11"/>
      <c r="G39" s="11"/>
      <c r="H39" s="230" t="s">
        <v>71</v>
      </c>
      <c r="I39" s="230"/>
      <c r="J39" s="11"/>
      <c r="K39" s="24"/>
      <c r="L39" s="143"/>
      <c r="M39" s="66">
        <v>1</v>
      </c>
      <c r="N39" s="11"/>
      <c r="O39" s="11"/>
      <c r="P39" s="11"/>
      <c r="Q39" s="11"/>
      <c r="R39" s="11"/>
      <c r="S39" s="11"/>
      <c r="T39" s="125">
        <v>0</v>
      </c>
      <c r="U39" s="24"/>
      <c r="V39" s="11"/>
      <c r="W39" s="11"/>
      <c r="X39" s="230" t="s">
        <v>72</v>
      </c>
      <c r="Y39" s="230"/>
      <c r="Z39" s="11"/>
      <c r="AA39" s="130"/>
      <c r="AB39" s="141"/>
      <c r="AC39" s="66">
        <v>3</v>
      </c>
      <c r="AD39" s="11"/>
      <c r="AE39" s="11"/>
      <c r="AF39" s="5"/>
    </row>
    <row r="40" spans="2:32" s="6" customFormat="1" ht="14.25" customHeight="1">
      <c r="B40" s="11"/>
      <c r="C40" s="11"/>
      <c r="D40" s="126"/>
      <c r="E40" s="11"/>
      <c r="F40" s="11"/>
      <c r="G40" s="11"/>
      <c r="H40" s="11"/>
      <c r="I40" s="11"/>
      <c r="J40" s="11"/>
      <c r="K40" s="11"/>
      <c r="L40" s="126"/>
      <c r="M40" s="11"/>
      <c r="N40" s="11"/>
      <c r="O40" s="11"/>
      <c r="P40" s="11"/>
      <c r="Q40" s="11"/>
      <c r="R40" s="11"/>
      <c r="S40" s="11"/>
      <c r="T40" s="126"/>
      <c r="U40" s="11"/>
      <c r="V40" s="11"/>
      <c r="W40" s="11"/>
      <c r="X40" s="11"/>
      <c r="Y40" s="11"/>
      <c r="Z40" s="11"/>
      <c r="AA40" s="11"/>
      <c r="AB40" s="126"/>
      <c r="AC40" s="11"/>
      <c r="AD40" s="11"/>
      <c r="AE40" s="11"/>
      <c r="AF40" s="5"/>
    </row>
    <row r="41" spans="2:32" s="6" customFormat="1" ht="14.25" customHeight="1" thickBot="1">
      <c r="B41" s="11"/>
      <c r="C41" s="107"/>
      <c r="D41" s="127"/>
      <c r="E41" s="36"/>
      <c r="F41" s="36"/>
      <c r="G41" s="11"/>
      <c r="H41" s="11"/>
      <c r="I41" s="11"/>
      <c r="J41" s="11"/>
      <c r="K41" s="107"/>
      <c r="L41" s="127"/>
      <c r="M41" s="36"/>
      <c r="N41" s="11"/>
      <c r="O41" s="11"/>
      <c r="P41" s="11"/>
      <c r="Q41" s="11"/>
      <c r="R41" s="11"/>
      <c r="S41" s="107"/>
      <c r="T41" s="127"/>
      <c r="U41" s="36"/>
      <c r="V41" s="36"/>
      <c r="W41" s="11"/>
      <c r="X41" s="11"/>
      <c r="Y41" s="11"/>
      <c r="Z41" s="11"/>
      <c r="AA41" s="107"/>
      <c r="AB41" s="127"/>
      <c r="AC41" s="36"/>
      <c r="AD41" s="36"/>
      <c r="AE41" s="11"/>
      <c r="AF41" s="5"/>
    </row>
    <row r="42" spans="2:47" s="6" customFormat="1" ht="14.25" customHeight="1" thickTop="1">
      <c r="B42" s="65">
        <v>6</v>
      </c>
      <c r="C42" s="111"/>
      <c r="D42" s="230" t="s">
        <v>73</v>
      </c>
      <c r="E42" s="230"/>
      <c r="F42" s="11"/>
      <c r="G42" s="73">
        <v>1</v>
      </c>
      <c r="H42" s="11"/>
      <c r="I42" s="11"/>
      <c r="J42" s="65">
        <v>1</v>
      </c>
      <c r="K42" s="111"/>
      <c r="L42" s="230" t="s">
        <v>74</v>
      </c>
      <c r="M42" s="233"/>
      <c r="N42" s="25"/>
      <c r="O42" s="66">
        <v>0</v>
      </c>
      <c r="P42" s="11"/>
      <c r="Q42" s="11"/>
      <c r="R42" s="125">
        <v>1</v>
      </c>
      <c r="S42" s="11"/>
      <c r="T42" s="230" t="s">
        <v>75</v>
      </c>
      <c r="U42" s="230"/>
      <c r="V42" s="11"/>
      <c r="W42" s="73">
        <v>0</v>
      </c>
      <c r="X42" s="11"/>
      <c r="Y42" s="11"/>
      <c r="Z42" s="65">
        <v>2</v>
      </c>
      <c r="AA42" s="111"/>
      <c r="AB42" s="230" t="s">
        <v>76</v>
      </c>
      <c r="AC42" s="230"/>
      <c r="AD42" s="27"/>
      <c r="AE42" s="66">
        <v>0</v>
      </c>
      <c r="AF42" s="5"/>
      <c r="AN42" s="7" t="s">
        <v>29</v>
      </c>
      <c r="AO42" s="18" t="s">
        <v>15</v>
      </c>
      <c r="AP42" s="18" t="s">
        <v>16</v>
      </c>
      <c r="AR42" s="6" t="s">
        <v>26</v>
      </c>
      <c r="AS42" s="6" t="s">
        <v>28</v>
      </c>
      <c r="AT42" s="6" t="s">
        <v>27</v>
      </c>
      <c r="AU42" s="6" t="s">
        <v>30</v>
      </c>
    </row>
    <row r="43" spans="2:42" s="6" customFormat="1" ht="14.25" customHeight="1">
      <c r="B43" s="11"/>
      <c r="C43" s="112"/>
      <c r="D43" s="11"/>
      <c r="E43" s="11"/>
      <c r="F43" s="11"/>
      <c r="G43" s="26"/>
      <c r="H43" s="11"/>
      <c r="I43" s="11"/>
      <c r="J43" s="11"/>
      <c r="K43" s="112"/>
      <c r="L43" s="68"/>
      <c r="M43" s="11"/>
      <c r="N43" s="27"/>
      <c r="O43" s="11"/>
      <c r="P43" s="11"/>
      <c r="Q43" s="11"/>
      <c r="R43" s="126"/>
      <c r="S43" s="11"/>
      <c r="T43" s="68"/>
      <c r="U43" s="11"/>
      <c r="V43" s="11"/>
      <c r="W43" s="26"/>
      <c r="X43" s="11"/>
      <c r="Y43" s="11"/>
      <c r="Z43" s="11"/>
      <c r="AA43" s="112"/>
      <c r="AB43" s="11"/>
      <c r="AC43" s="11"/>
      <c r="AD43" s="27"/>
      <c r="AE43" s="11"/>
      <c r="AF43" s="5"/>
      <c r="AN43" s="7"/>
      <c r="AO43" s="18"/>
      <c r="AP43" s="18"/>
    </row>
    <row r="44" spans="2:47" s="63" customFormat="1" ht="14.25" customHeight="1">
      <c r="B44" s="38" t="s">
        <v>32</v>
      </c>
      <c r="C44" s="116">
        <v>3</v>
      </c>
      <c r="D44" s="58"/>
      <c r="E44" s="58"/>
      <c r="F44" s="38" t="s">
        <v>33</v>
      </c>
      <c r="G44" s="57">
        <v>4</v>
      </c>
      <c r="H44" s="58"/>
      <c r="I44" s="58"/>
      <c r="J44" s="38" t="s">
        <v>34</v>
      </c>
      <c r="K44" s="116">
        <v>3</v>
      </c>
      <c r="L44" s="58"/>
      <c r="M44" s="58"/>
      <c r="N44" s="39" t="s">
        <v>35</v>
      </c>
      <c r="O44" s="59">
        <v>4</v>
      </c>
      <c r="P44" s="60"/>
      <c r="Q44" s="61"/>
      <c r="R44" s="142" t="s">
        <v>33</v>
      </c>
      <c r="S44" s="59">
        <v>3</v>
      </c>
      <c r="T44" s="58"/>
      <c r="U44" s="58"/>
      <c r="V44" s="38" t="s">
        <v>34</v>
      </c>
      <c r="W44" s="57">
        <v>4</v>
      </c>
      <c r="X44" s="62"/>
      <c r="Y44" s="62"/>
      <c r="Z44" s="38" t="s">
        <v>35</v>
      </c>
      <c r="AA44" s="116">
        <v>3</v>
      </c>
      <c r="AB44" s="58"/>
      <c r="AC44" s="58"/>
      <c r="AD44" s="39" t="s">
        <v>32</v>
      </c>
      <c r="AE44" s="59">
        <v>4</v>
      </c>
      <c r="AF44" s="64"/>
      <c r="AK44" s="63" t="str">
        <f>AD44</f>
        <v>A</v>
      </c>
      <c r="AL44" s="63" t="str">
        <f>B44</f>
        <v>A</v>
      </c>
      <c r="AN44" s="63">
        <f>COUNTIF(F44:U44,"○")</f>
        <v>0</v>
      </c>
      <c r="AO44" s="63">
        <f>COUNTIF(F44:U44,"△")</f>
        <v>0</v>
      </c>
      <c r="AP44" s="63">
        <f>COUNTIF(F44:U44,"▲")</f>
        <v>0</v>
      </c>
      <c r="AR44" s="63" t="e">
        <f>100*RANK(V44,$V$26:$V$27,0)</f>
        <v>#VALUE!</v>
      </c>
      <c r="AS44" s="63" t="e">
        <f>10*RANK(AB44,$AB$26:$AB$27,0)</f>
        <v>#N/A</v>
      </c>
      <c r="AT44" s="63" t="e">
        <f>1*RANK(X44,$X$26:$X$27,0)</f>
        <v>#N/A</v>
      </c>
      <c r="AU44" s="63" t="e">
        <f>SUM(AR44:AT44)</f>
        <v>#VALUE!</v>
      </c>
    </row>
    <row r="45" spans="1:47" s="6" customFormat="1" ht="24.75" customHeight="1">
      <c r="A45" s="231" t="e">
        <f>IF('組合せ表（１日目）'!F7="","",VLOOKUP(C44,'組合せ表（１日目）'!AJ18:AK21,2,FALSE))</f>
        <v>#REF!</v>
      </c>
      <c r="B45" s="231"/>
      <c r="C45" s="231"/>
      <c r="D45" s="231"/>
      <c r="E45" s="231" t="e">
        <f>IF('組合せ表（１日目）'!F7="","",VLOOKUP(G44,'組合せ表（１日目）'!AJ30:AK33,2,FALSE))</f>
        <v>#REF!</v>
      </c>
      <c r="F45" s="231"/>
      <c r="G45" s="231"/>
      <c r="H45" s="231"/>
      <c r="I45" s="231" t="e">
        <f>IF('組合せ表（１日目）'!F7="","",VLOOKUP(K44,'組合せ表（１日目）'!AJ24:AK27,2,FALSE))</f>
        <v>#REF!</v>
      </c>
      <c r="J45" s="231"/>
      <c r="K45" s="231"/>
      <c r="L45" s="231"/>
      <c r="M45" s="231" t="e">
        <f>IF('組合せ表（１日目）'!F7="","",VLOOKUP(O44,'組合せ表（１日目）'!AJ36:AK39,2,FALSE))</f>
        <v>#REF!</v>
      </c>
      <c r="N45" s="231"/>
      <c r="O45" s="231"/>
      <c r="P45" s="231"/>
      <c r="Q45" s="231" t="e">
        <f>IF('組合せ表（１日目）'!F7="","",VLOOKUP(S44,'組合せ表（１日目）'!AJ30:AK33,2,FALSE))</f>
        <v>#REF!</v>
      </c>
      <c r="R45" s="231"/>
      <c r="S45" s="231"/>
      <c r="T45" s="231"/>
      <c r="U45" s="231" t="e">
        <f>IF('組合せ表（１日目）'!F7="","",VLOOKUP(W44,'組合せ表（１日目）'!AJ24:AK27,2,FALSE))</f>
        <v>#REF!</v>
      </c>
      <c r="V45" s="231"/>
      <c r="W45" s="231"/>
      <c r="X45" s="231"/>
      <c r="Y45" s="231" t="e">
        <f>IF('組合せ表（１日目）'!F7="","",VLOOKUP(AA44,'組合せ表（１日目）'!AJ36:AK39,2,FALSE))</f>
        <v>#REF!</v>
      </c>
      <c r="Z45" s="231"/>
      <c r="AA45" s="231"/>
      <c r="AB45" s="231"/>
      <c r="AC45" s="231" t="e">
        <f>IF('組合せ表（１日目）'!F7="","",VLOOKUP(AE44,'組合せ表（１日目）'!AJ18:AK21,2,FALSE))</f>
        <v>#REF!</v>
      </c>
      <c r="AD45" s="231"/>
      <c r="AE45" s="231"/>
      <c r="AF45" s="231"/>
      <c r="AK45" s="6">
        <f>AD45</f>
        <v>0</v>
      </c>
      <c r="AL45" s="6">
        <f>B45</f>
        <v>0</v>
      </c>
      <c r="AN45" s="6">
        <f>COUNTIF(F45:U45,"○")</f>
        <v>0</v>
      </c>
      <c r="AO45" s="6">
        <f>COUNTIF(F45:U45,"△")</f>
        <v>0</v>
      </c>
      <c r="AP45" s="6">
        <f>COUNTIF(F45:U45,"▲")</f>
        <v>0</v>
      </c>
      <c r="AR45" s="6" t="e">
        <f>100*RANK(V45,$V$26:$V$27,0)</f>
        <v>#N/A</v>
      </c>
      <c r="AS45" s="6" t="e">
        <f>10*RANK(AB45,$AB$26:$AB$27,0)</f>
        <v>#N/A</v>
      </c>
      <c r="AT45" s="6" t="e">
        <f>1*RANK(X45,$X$26:$X$27,0)</f>
        <v>#N/A</v>
      </c>
      <c r="AU45" s="6" t="e">
        <f>SUM(AR45:AT45)</f>
        <v>#N/A</v>
      </c>
    </row>
    <row r="46" spans="2:32" s="6" customFormat="1" ht="14.25" customHeight="1">
      <c r="B46" s="11"/>
      <c r="C46" s="11"/>
      <c r="D46" s="11"/>
      <c r="E46" s="26"/>
      <c r="F46" s="9"/>
      <c r="G46" s="21"/>
      <c r="H46" s="9"/>
      <c r="I46" s="20"/>
      <c r="J46" s="9"/>
      <c r="K46" s="21"/>
      <c r="L46" s="9"/>
      <c r="M46" s="97"/>
      <c r="N46" s="11"/>
      <c r="O46" s="11"/>
      <c r="P46" s="11"/>
      <c r="Q46" s="11"/>
      <c r="R46" s="9"/>
      <c r="S46" s="21"/>
      <c r="T46" s="9"/>
      <c r="U46" s="97"/>
      <c r="V46" s="22"/>
      <c r="W46" s="22"/>
      <c r="X46" s="22"/>
      <c r="Y46" s="22"/>
      <c r="Z46" s="22"/>
      <c r="AA46" s="22"/>
      <c r="AB46" s="22"/>
      <c r="AC46" s="121"/>
      <c r="AD46" s="23"/>
      <c r="AE46" s="23"/>
      <c r="AF46" s="5"/>
    </row>
    <row r="47" spans="2:32" s="6" customFormat="1" ht="14.25" customHeight="1" thickBot="1">
      <c r="B47" s="11"/>
      <c r="C47" s="11"/>
      <c r="D47" s="65">
        <v>2</v>
      </c>
      <c r="E47" s="31"/>
      <c r="F47" s="32"/>
      <c r="G47" s="33"/>
      <c r="H47" s="232" t="s">
        <v>77</v>
      </c>
      <c r="I47" s="230"/>
      <c r="J47" s="9"/>
      <c r="K47" s="21"/>
      <c r="L47" s="9"/>
      <c r="M47" s="73">
        <v>3</v>
      </c>
      <c r="N47" s="11"/>
      <c r="O47" s="11"/>
      <c r="P47" s="11"/>
      <c r="Q47" s="11"/>
      <c r="R47" s="9"/>
      <c r="S47" s="21"/>
      <c r="T47" s="65">
        <v>0</v>
      </c>
      <c r="U47" s="98"/>
      <c r="V47" s="35"/>
      <c r="W47" s="35"/>
      <c r="X47" s="232" t="s">
        <v>80</v>
      </c>
      <c r="Y47" s="230"/>
      <c r="Z47" s="22"/>
      <c r="AA47" s="22"/>
      <c r="AB47" s="22"/>
      <c r="AC47" s="115">
        <v>6</v>
      </c>
      <c r="AD47" s="23"/>
      <c r="AE47" s="23"/>
      <c r="AF47" s="5"/>
    </row>
    <row r="48" spans="2:32" s="6" customFormat="1" ht="14.25" customHeight="1" thickBot="1" thickTop="1">
      <c r="B48" s="11"/>
      <c r="C48" s="11"/>
      <c r="D48" s="11"/>
      <c r="E48" s="11"/>
      <c r="F48" s="9"/>
      <c r="G48" s="21"/>
      <c r="H48" s="9"/>
      <c r="I48" s="147"/>
      <c r="J48" s="131"/>
      <c r="K48" s="148"/>
      <c r="L48" s="149"/>
      <c r="M48" s="20"/>
      <c r="N48" s="11"/>
      <c r="O48" s="11"/>
      <c r="P48" s="232" t="s">
        <v>78</v>
      </c>
      <c r="Q48" s="230"/>
      <c r="R48" s="9"/>
      <c r="S48" s="21"/>
      <c r="T48" s="9"/>
      <c r="U48" s="20"/>
      <c r="V48" s="134"/>
      <c r="W48" s="22"/>
      <c r="X48" s="88"/>
      <c r="Y48" s="151"/>
      <c r="Z48" s="152"/>
      <c r="AA48" s="136"/>
      <c r="AB48" s="136"/>
      <c r="AC48" s="22"/>
      <c r="AD48" s="23"/>
      <c r="AE48" s="23"/>
      <c r="AF48" s="5"/>
    </row>
    <row r="49" spans="2:32" s="6" customFormat="1" ht="14.25" customHeight="1" thickTop="1">
      <c r="B49" s="11"/>
      <c r="C49" s="11"/>
      <c r="D49" s="11"/>
      <c r="E49" s="11"/>
      <c r="F49" s="9"/>
      <c r="G49" s="21"/>
      <c r="H49" s="9"/>
      <c r="I49" s="105"/>
      <c r="J49" s="9"/>
      <c r="K49" s="21"/>
      <c r="L49" s="75">
        <v>0</v>
      </c>
      <c r="M49" s="30"/>
      <c r="N49" s="24"/>
      <c r="O49" s="24"/>
      <c r="P49" s="96"/>
      <c r="Q49" s="150"/>
      <c r="R49" s="131"/>
      <c r="S49" s="132"/>
      <c r="T49" s="131"/>
      <c r="U49" s="133">
        <v>2</v>
      </c>
      <c r="V49" s="22"/>
      <c r="W49" s="22"/>
      <c r="X49" s="22"/>
      <c r="Y49" s="121"/>
      <c r="Z49" s="22"/>
      <c r="AA49" s="22"/>
      <c r="AB49" s="22"/>
      <c r="AC49" s="22"/>
      <c r="AD49" s="23"/>
      <c r="AE49" s="23"/>
      <c r="AF49" s="5"/>
    </row>
    <row r="50" spans="2:32" s="6" customFormat="1" ht="14.25" customHeight="1" thickBot="1">
      <c r="B50" s="11"/>
      <c r="C50" s="11"/>
      <c r="D50" s="11"/>
      <c r="E50" s="11"/>
      <c r="F50" s="9"/>
      <c r="G50" s="21"/>
      <c r="H50" s="65">
        <v>0</v>
      </c>
      <c r="I50" s="106"/>
      <c r="J50" s="32"/>
      <c r="K50" s="33"/>
      <c r="L50" s="32"/>
      <c r="M50" s="34"/>
      <c r="N50" s="36"/>
      <c r="O50" s="36"/>
      <c r="P50" s="232" t="s">
        <v>79</v>
      </c>
      <c r="Q50" s="230"/>
      <c r="R50" s="9"/>
      <c r="S50" s="21"/>
      <c r="T50" s="9"/>
      <c r="U50" s="20"/>
      <c r="V50" s="22"/>
      <c r="W50" s="22"/>
      <c r="X50" s="22"/>
      <c r="Y50" s="115">
        <v>1</v>
      </c>
      <c r="Z50" s="22"/>
      <c r="AA50" s="22"/>
      <c r="AB50" s="22"/>
      <c r="AC50" s="22"/>
      <c r="AD50" s="23"/>
      <c r="AE50" s="23"/>
      <c r="AF50" s="5"/>
    </row>
    <row r="51" spans="17:24" ht="4.5" customHeight="1" thickTop="1">
      <c r="Q51" s="153"/>
      <c r="R51" s="154"/>
      <c r="S51" s="154"/>
      <c r="T51" s="154"/>
      <c r="U51" s="154"/>
      <c r="V51" s="154"/>
      <c r="W51" s="154"/>
      <c r="X51" s="154"/>
    </row>
    <row r="52" ht="13.5">
      <c r="P52" s="92"/>
    </row>
  </sheetData>
  <sheetProtection/>
  <mergeCells count="136">
    <mergeCell ref="Y45:AB45"/>
    <mergeCell ref="AC45:AF45"/>
    <mergeCell ref="H47:I47"/>
    <mergeCell ref="X47:Y47"/>
    <mergeCell ref="P48:Q48"/>
    <mergeCell ref="P50:Q50"/>
    <mergeCell ref="A45:D45"/>
    <mergeCell ref="E45:H45"/>
    <mergeCell ref="I45:L45"/>
    <mergeCell ref="M45:P45"/>
    <mergeCell ref="Q45:T45"/>
    <mergeCell ref="U45:X45"/>
    <mergeCell ref="P36:Q36"/>
    <mergeCell ref="P38:Q38"/>
    <mergeCell ref="H39:I39"/>
    <mergeCell ref="D42:E42"/>
    <mergeCell ref="L42:M42"/>
    <mergeCell ref="T42:U42"/>
    <mergeCell ref="X29:Y29"/>
    <mergeCell ref="T24:U24"/>
    <mergeCell ref="H21:I21"/>
    <mergeCell ref="X21:Y21"/>
    <mergeCell ref="Q27:T27"/>
    <mergeCell ref="U27:X27"/>
    <mergeCell ref="Y27:AB27"/>
    <mergeCell ref="AB24:AC24"/>
    <mergeCell ref="E27:H27"/>
    <mergeCell ref="I27:L27"/>
    <mergeCell ref="M27:P27"/>
    <mergeCell ref="P18:Q18"/>
    <mergeCell ref="P20:Q20"/>
    <mergeCell ref="H29:I29"/>
    <mergeCell ref="D24:E24"/>
    <mergeCell ref="L24:M24"/>
    <mergeCell ref="C7:D7"/>
    <mergeCell ref="C8:D8"/>
    <mergeCell ref="L6:M6"/>
    <mergeCell ref="AB42:AC42"/>
    <mergeCell ref="X39:Y39"/>
    <mergeCell ref="A27:D27"/>
    <mergeCell ref="P32:Q32"/>
    <mergeCell ref="AC27:AF27"/>
    <mergeCell ref="C9:D9"/>
    <mergeCell ref="P30:Q30"/>
    <mergeCell ref="C11:D11"/>
    <mergeCell ref="L14:M14"/>
    <mergeCell ref="C12:D12"/>
    <mergeCell ref="L12:M12"/>
    <mergeCell ref="C13:D13"/>
    <mergeCell ref="L11:M11"/>
    <mergeCell ref="C14:D14"/>
    <mergeCell ref="L13:M13"/>
    <mergeCell ref="E11:F11"/>
    <mergeCell ref="J11:K11"/>
    <mergeCell ref="W5:AE5"/>
    <mergeCell ref="E5:M5"/>
    <mergeCell ref="U9:V9"/>
    <mergeCell ref="AD7:AE7"/>
    <mergeCell ref="AD9:AE9"/>
    <mergeCell ref="AD8:AE8"/>
    <mergeCell ref="E6:K6"/>
    <mergeCell ref="L7:M7"/>
    <mergeCell ref="E8:F8"/>
    <mergeCell ref="L8:M8"/>
    <mergeCell ref="B5:B6"/>
    <mergeCell ref="C5:D6"/>
    <mergeCell ref="N5:V5"/>
    <mergeCell ref="U10:V10"/>
    <mergeCell ref="C15:D15"/>
    <mergeCell ref="C10:D10"/>
    <mergeCell ref="L9:M9"/>
    <mergeCell ref="L10:M10"/>
    <mergeCell ref="L15:M15"/>
    <mergeCell ref="N6:T6"/>
    <mergeCell ref="AD13:AE13"/>
    <mergeCell ref="U14:V14"/>
    <mergeCell ref="W6:AC6"/>
    <mergeCell ref="U15:V15"/>
    <mergeCell ref="AD15:AE15"/>
    <mergeCell ref="U6:V6"/>
    <mergeCell ref="U7:V7"/>
    <mergeCell ref="U8:V8"/>
    <mergeCell ref="U12:V12"/>
    <mergeCell ref="AD6:AE6"/>
    <mergeCell ref="W8:X8"/>
    <mergeCell ref="W7:X7"/>
    <mergeCell ref="W11:X11"/>
    <mergeCell ref="E14:F14"/>
    <mergeCell ref="J14:K14"/>
    <mergeCell ref="J8:K8"/>
    <mergeCell ref="E9:F9"/>
    <mergeCell ref="J9:K9"/>
    <mergeCell ref="AD14:AE14"/>
    <mergeCell ref="AD11:AE11"/>
    <mergeCell ref="AD12:AE12"/>
    <mergeCell ref="AD10:AE10"/>
    <mergeCell ref="U13:V13"/>
    <mergeCell ref="N7:O7"/>
    <mergeCell ref="S7:T7"/>
    <mergeCell ref="N8:O8"/>
    <mergeCell ref="N9:O9"/>
    <mergeCell ref="N10:O10"/>
    <mergeCell ref="E7:F7"/>
    <mergeCell ref="J7:K7"/>
    <mergeCell ref="W14:X14"/>
    <mergeCell ref="AB14:AC14"/>
    <mergeCell ref="S12:T12"/>
    <mergeCell ref="S13:T13"/>
    <mergeCell ref="AB13:AC13"/>
    <mergeCell ref="AB7:AC7"/>
    <mergeCell ref="AB8:AC8"/>
    <mergeCell ref="AB10:AC10"/>
    <mergeCell ref="E10:F10"/>
    <mergeCell ref="J10:K10"/>
    <mergeCell ref="J12:K12"/>
    <mergeCell ref="E13:F13"/>
    <mergeCell ref="J13:K13"/>
    <mergeCell ref="N11:O11"/>
    <mergeCell ref="E12:F12"/>
    <mergeCell ref="W15:AC15"/>
    <mergeCell ref="W13:X13"/>
    <mergeCell ref="N14:O14"/>
    <mergeCell ref="N15:O15"/>
    <mergeCell ref="S15:T15"/>
    <mergeCell ref="S14:T14"/>
    <mergeCell ref="E15:F15"/>
    <mergeCell ref="S8:T8"/>
    <mergeCell ref="S9:T9"/>
    <mergeCell ref="S10:T10"/>
    <mergeCell ref="AB11:AC11"/>
    <mergeCell ref="J15:K15"/>
    <mergeCell ref="N12:O12"/>
    <mergeCell ref="N13:O13"/>
    <mergeCell ref="S11:T11"/>
    <mergeCell ref="U11:V11"/>
    <mergeCell ref="W10:X10"/>
  </mergeCells>
  <printOptions/>
  <pageMargins left="0.59" right="0.26" top="0.37" bottom="0.23" header="0.22" footer="0.1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五條チャンピオンズカップ</dc:title>
  <dc:subject/>
  <dc:creator>松本道弘</dc:creator>
  <cp:keywords/>
  <dc:description/>
  <cp:lastModifiedBy>一也</cp:lastModifiedBy>
  <cp:lastPrinted>2017-08-01T22:13:55Z</cp:lastPrinted>
  <dcterms:created xsi:type="dcterms:W3CDTF">2004-12-07T11:41:30Z</dcterms:created>
  <dcterms:modified xsi:type="dcterms:W3CDTF">2017-08-01T22:15:52Z</dcterms:modified>
  <cp:category/>
  <cp:version/>
  <cp:contentType/>
  <cp:contentStatus/>
</cp:coreProperties>
</file>